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EnquetesPK\PK-Légumes\PK_légumes2022\09.Diffusions\Demande légumes de France\"/>
    </mc:Choice>
  </mc:AlternateContent>
  <xr:revisionPtr revIDLastSave="0" documentId="13_ncr:1_{E82BCC80-E272-456A-9091-B10AC9118578}" xr6:coauthVersionLast="47" xr6:coauthVersionMax="47" xr10:uidLastSave="{00000000-0000-0000-0000-000000000000}"/>
  <bookViews>
    <workbookView xWindow="28680" yWindow="-120" windowWidth="29040" windowHeight="15720" firstSheet="17" activeTab="21" xr2:uid="{00000000-000D-0000-FFFF-FFFF00000000}"/>
  </bookViews>
  <sheets>
    <sheet name="Sommaire" sheetId="1" r:id="rId1"/>
    <sheet name="Carotte (Ensemble)" sheetId="2" r:id="rId2"/>
    <sheet name="Chou de Bruxelles (Ensemble)" sheetId="3" r:id="rId3"/>
    <sheet name="Chou feuille (Ensemble)" sheetId="4" r:id="rId4"/>
    <sheet name="Chou à inflorescence (Ensemble)" sheetId="5" r:id="rId5"/>
    <sheet name="Fraise (Plein air ou abri bas)" sheetId="6" r:id="rId6"/>
    <sheet name="Fraise (Serre ou abri haut)" sheetId="7" r:id="rId7"/>
    <sheet name="Fraise (Hors sol)" sheetId="8" r:id="rId8"/>
    <sheet name="Fraise (Ensemble)" sheetId="9" r:id="rId9"/>
    <sheet name="Melon (Plein air ou abri bas)" sheetId="10" r:id="rId10"/>
    <sheet name="Melon (Sous serre ou abri haut)" sheetId="11" r:id="rId11"/>
    <sheet name="Melon (Ensemble)" sheetId="12" r:id="rId12"/>
    <sheet name="Oignon (Ensemble)" sheetId="13" r:id="rId13"/>
    <sheet name="Potiron (Ensemble)" sheetId="14" r:id="rId14"/>
    <sheet name="Salade (Plein air ou abri bas)" sheetId="15" r:id="rId15"/>
    <sheet name="Salade (Serre ou abri haut)" sheetId="16" r:id="rId16"/>
    <sheet name="Salade (Ensemble)" sheetId="17" r:id="rId17"/>
    <sheet name="Salade mâche (Ensemble)" sheetId="18" r:id="rId18"/>
    <sheet name="Tomate (Plein air ou abri bas)" sheetId="19" r:id="rId19"/>
    <sheet name="Tomate (Serre ou abri haut)" sheetId="20" r:id="rId20"/>
    <sheet name="Tomate (Hors sol)" sheetId="21" r:id="rId21"/>
    <sheet name="Tomate (Ensemble)" sheetId="22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" i="22" l="1"/>
  <c r="L1" i="21"/>
  <c r="L1" i="20"/>
  <c r="L1" i="19"/>
  <c r="L1" i="18"/>
  <c r="L1" i="17"/>
  <c r="L1" i="16"/>
  <c r="L1" i="15"/>
  <c r="L1" i="14"/>
  <c r="L1" i="13"/>
  <c r="L1" i="12"/>
  <c r="L1" i="11"/>
  <c r="L1" i="10"/>
  <c r="L1" i="9"/>
  <c r="L1" i="8"/>
  <c r="L1" i="7"/>
  <c r="L1" i="6"/>
  <c r="L1" i="5"/>
  <c r="L1" i="4"/>
  <c r="L1" i="3"/>
  <c r="L1" i="2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</calcChain>
</file>

<file path=xl/sharedStrings.xml><?xml version="1.0" encoding="utf-8"?>
<sst xmlns="http://schemas.openxmlformats.org/spreadsheetml/2006/main" count="1673" uniqueCount="217">
  <si>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</si>
  <si>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</si>
  <si>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</si>
  <si>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</si>
  <si>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principales régions productrices par culture, en métropole et dans les DOM lorsqu'ils sont concernés.</t>
  </si>
  <si>
    <t>Note sur le champ géographique : pour une culture donnée, les anciennes régions administratives (selon la nomenclature en vigueur avant 2016) qui contribuent à 95 % de la superficie nationale de la culture ont d'abord été identifiées. Puis, au sein de chacune de ces anciennes régions, les départements concentrant au moins 90 % de la superficie régionale de la culture ont été sélectionnés. Il a été vérifié que ces départements couvraient 90 % de la superficie de la nouvelle région pour la culture considérée. Si ce n'était pas le cas, des départements ont été ajoutés afin de respecter ce critère.</t>
  </si>
  <si>
    <t>Les résultats portent sur la campagne culturale 2022.</t>
  </si>
  <si>
    <t>Chou feuille : chou feuille (hors choucroute)</t>
  </si>
  <si>
    <t>Le 70ème centile de l'IFT (Indice de Fréquence de Traitement phytosanitaire) correspond à la valeur de l'IFT en dessous de laquelle se situent 70 % des surfaces d'une culture donnée dans une région.
Autrement dit, 70 % de ces surfaces présentent un IFT inférieur ou égal à cette valeur, tandis que les 30 % restantes ont un IFT supérieur.</t>
  </si>
  <si>
    <t>onglet</t>
  </si>
  <si>
    <t>Carotte (Ensemble) : 70e centile de l'IFT par type de traitement et par région en 2022</t>
  </si>
  <si>
    <t>Code</t>
  </si>
  <si>
    <t>Région</t>
  </si>
  <si>
    <t>Herbicide</t>
  </si>
  <si>
    <t>Hors herbicide - sans traitements de semence</t>
  </si>
  <si>
    <t>Hors herbicide - avec traitements de semence</t>
  </si>
  <si>
    <t>Total - sans traitements de semence</t>
  </si>
  <si>
    <t>Total - avec traitements de semence</t>
  </si>
  <si>
    <t>Total - hors biocontrôle</t>
  </si>
  <si>
    <t>FM</t>
  </si>
  <si>
    <t>France métropolitaine</t>
  </si>
  <si>
    <t>3,3</t>
  </si>
  <si>
    <t>4,6</t>
  </si>
  <si>
    <t>5,6</t>
  </si>
  <si>
    <t>7,6</t>
  </si>
  <si>
    <t>8,6</t>
  </si>
  <si>
    <t>8,3</t>
  </si>
  <si>
    <t>11</t>
  </si>
  <si>
    <t>Ile-de-France</t>
  </si>
  <si>
    <t>ns</t>
  </si>
  <si>
    <t>24</t>
  </si>
  <si>
    <t>Centre-Val de Loire</t>
  </si>
  <si>
    <t>2,3</t>
  </si>
  <si>
    <t>3,2</t>
  </si>
  <si>
    <t>4,2</t>
  </si>
  <si>
    <t>5,1</t>
  </si>
  <si>
    <t>6,1</t>
  </si>
  <si>
    <t>5,8</t>
  </si>
  <si>
    <t>28</t>
  </si>
  <si>
    <t>Normandie</t>
  </si>
  <si>
    <t>2,9</t>
  </si>
  <si>
    <t>12,1</t>
  </si>
  <si>
    <t>12,4</t>
  </si>
  <si>
    <t>15,3</t>
  </si>
  <si>
    <t>15,5</t>
  </si>
  <si>
    <t>32</t>
  </si>
  <si>
    <t>Hauts-de-France</t>
  </si>
  <si>
    <t>4</t>
  </si>
  <si>
    <t>5,9</t>
  </si>
  <si>
    <t>44</t>
  </si>
  <si>
    <t>Grand-Est</t>
  </si>
  <si>
    <t>2,2</t>
  </si>
  <si>
    <t>5,7</t>
  </si>
  <si>
    <t>6,6</t>
  </si>
  <si>
    <t>8</t>
  </si>
  <si>
    <t>8,7</t>
  </si>
  <si>
    <t>8,2</t>
  </si>
  <si>
    <t>53</t>
  </si>
  <si>
    <t>Bretagne</t>
  </si>
  <si>
    <t>2,7</t>
  </si>
  <si>
    <t>7</t>
  </si>
  <si>
    <t>9,1</t>
  </si>
  <si>
    <t>8,8</t>
  </si>
  <si>
    <t>75</t>
  </si>
  <si>
    <t>Nouvelle-Aquitaine</t>
  </si>
  <si>
    <t>3,6</t>
  </si>
  <si>
    <t>5</t>
  </si>
  <si>
    <t>8,4</t>
  </si>
  <si>
    <t>Note de lecture : en 2022, en France métropolitaine, 70 % des surfaces de carotte (ensemble) ont un IFT herbicide inférieur ou égal à 3,3.</t>
  </si>
  <si>
    <t>Source : SSP - Agreste - Enquête Pratiques culturales en productions légumières 2022</t>
  </si>
  <si>
    <t>Chou de Bruxelles (Ensemble) : 70e centile de l'IFT par type de traitement et par région en 2022</t>
  </si>
  <si>
    <t>1,4</t>
  </si>
  <si>
    <t>12</t>
  </si>
  <si>
    <t>13,8</t>
  </si>
  <si>
    <t>13,9</t>
  </si>
  <si>
    <t>52</t>
  </si>
  <si>
    <t>Pays de la Loire</t>
  </si>
  <si>
    <t>1</t>
  </si>
  <si>
    <t>0</t>
  </si>
  <si>
    <t>1,6</t>
  </si>
  <si>
    <t>2</t>
  </si>
  <si>
    <t>1,7</t>
  </si>
  <si>
    <t>84</t>
  </si>
  <si>
    <t>Auvergne-Rhône-Alpes</t>
  </si>
  <si>
    <t>1,5</t>
  </si>
  <si>
    <t>1,9</t>
  </si>
  <si>
    <t>Note de lecture : en 2022, en France métropolitaine, 70 % des surfaces de chou de bruxelles (ensemble) ont un IFT herbicide inférieur ou égal à 1,4.</t>
  </si>
  <si>
    <t>Chou feuille (Ensemble) : 70e centile de l'IFT par type de traitement et par région en 2022</t>
  </si>
  <si>
    <t>3</t>
  </si>
  <si>
    <t>3,7</t>
  </si>
  <si>
    <t>3,4</t>
  </si>
  <si>
    <t>4,3</t>
  </si>
  <si>
    <t>02</t>
  </si>
  <si>
    <t>Martinique</t>
  </si>
  <si>
    <t>03</t>
  </si>
  <si>
    <t>Guyane</t>
  </si>
  <si>
    <t>04</t>
  </si>
  <si>
    <t>La Réunion</t>
  </si>
  <si>
    <t>1,3</t>
  </si>
  <si>
    <t>4,1</t>
  </si>
  <si>
    <t>5,3</t>
  </si>
  <si>
    <t>6,3</t>
  </si>
  <si>
    <t>6</t>
  </si>
  <si>
    <t>5,4</t>
  </si>
  <si>
    <t>7,1</t>
  </si>
  <si>
    <t>7,9</t>
  </si>
  <si>
    <t>0,2</t>
  </si>
  <si>
    <t>2,8</t>
  </si>
  <si>
    <t>0,8</t>
  </si>
  <si>
    <t>3,9</t>
  </si>
  <si>
    <t>2,1</t>
  </si>
  <si>
    <t>93</t>
  </si>
  <si>
    <t>Provence-Alpes-Côte d'Azur</t>
  </si>
  <si>
    <t>3,1</t>
  </si>
  <si>
    <t>Note de lecture : en 2022, en France métropolitaine, 70 % des surfaces de chou feuille (ensemble) ont un IFT herbicide inférieur ou égal à 1.</t>
  </si>
  <si>
    <t>Chou à inflorescence (Ensemble) : 70e centile de l'IFT par type de traitement et par région en 2022</t>
  </si>
  <si>
    <t>1,8</t>
  </si>
  <si>
    <t>Note de lecture : en 2022, en France métropolitaine, 70 % des surfaces de chou à inflorescence (ensemble) ont un IFT hors herbicide sans traitement de semence et plant inférieur ou égal à 1,4.</t>
  </si>
  <si>
    <t>Fraise (Plein air ou abri bas) : 70e centile de l'IFT par type de traitement et par région en 2022</t>
  </si>
  <si>
    <t>4,9</t>
  </si>
  <si>
    <t>5,2</t>
  </si>
  <si>
    <t>76</t>
  </si>
  <si>
    <t>Occitanie</t>
  </si>
  <si>
    <t>6,2</t>
  </si>
  <si>
    <t>6,5</t>
  </si>
  <si>
    <t>Note de lecture : en 2022, en France métropolitaine, 70 % des surfaces de fraise (plein air ou abri bas) ont un IFT hors herbicide sans traitement de semence et plant inférieur ou égal à 4,2.</t>
  </si>
  <si>
    <t>Fraise (Sous serre ou abri haut) : 70e centile de l'IFT par type de traitement et par région en 2022</t>
  </si>
  <si>
    <t>5,5</t>
  </si>
  <si>
    <t>4,7</t>
  </si>
  <si>
    <t>4,8</t>
  </si>
  <si>
    <t>4,5</t>
  </si>
  <si>
    <t>Note de lecture : en 2022, en France métropolitaine, 70 % des surfaces de fraise (sous serre ou abri haut) ont un IFT hors herbicide sans traitement de semence et plant inférieur ou égal à 5,3.</t>
  </si>
  <si>
    <t>Fraise (Hors sol) : 70e centile de l'IFT par type de traitement et par région en 2022</t>
  </si>
  <si>
    <t>9,2</t>
  </si>
  <si>
    <t>9,3</t>
  </si>
  <si>
    <t>7,8</t>
  </si>
  <si>
    <t>9,6</t>
  </si>
  <si>
    <t>10,6</t>
  </si>
  <si>
    <t>6,7</t>
  </si>
  <si>
    <t>7,3</t>
  </si>
  <si>
    <t>9,5</t>
  </si>
  <si>
    <t>10,5</t>
  </si>
  <si>
    <t>Note de lecture : en 2022, en France métropolitaine, 70 % des surfaces de fraise (hors sol) ont un IFT hors herbicide sans traitement de semence et plant inférieur ou égal à 9,2.</t>
  </si>
  <si>
    <t>Fraise (Ensemble) : 70e centile de l'IFT par type de traitement et par région en 2022</t>
  </si>
  <si>
    <t>9,7</t>
  </si>
  <si>
    <t>2,4</t>
  </si>
  <si>
    <t>8,9</t>
  </si>
  <si>
    <t>7,2</t>
  </si>
  <si>
    <t>Note de lecture : en 2022, en France métropolitaine, 70 % des surfaces de fraise (ensemble) ont un IFT hors herbicide sans traitement de semence et plant inférieur ou égal à 6.</t>
  </si>
  <si>
    <t>Melon (Plein air ou abri bas) : 70e centile de l'IFT par type de traitement et par région en 2022</t>
  </si>
  <si>
    <t>01</t>
  </si>
  <si>
    <t>Guadeloupe</t>
  </si>
  <si>
    <t>7,4</t>
  </si>
  <si>
    <t>Note de lecture : en 2022, en France métropolitaine, 70 % des surfaces de melon (plein air ou abri bas) ont un IFT hors herbicide sans traitement de semence et plant inférieur ou égal à 5.</t>
  </si>
  <si>
    <t>Melon (Sous serre ou abri haut) : 70e centile de l'IFT par type de traitement et par région en 2022</t>
  </si>
  <si>
    <t>Note de lecture : en 2022, en France métropolitaine, 70 % des surfaces de melon (sous serre ou abri haut) ont un IFT hors herbicide sans traitement de semence et plant inférieur ou égal à 2.</t>
  </si>
  <si>
    <t>Melon (Ensemble) : 70e centile de l'IFT par type de traitement et par région en 2022</t>
  </si>
  <si>
    <t>Note de lecture : en 2022, en France métropolitaine, 70 % des surfaces de melon (ensemble) ont un IFT hors herbicide sans traitement de semence et plant inférieur ou égal à 5.</t>
  </si>
  <si>
    <t>Oignon (Ensemble) : 70e centile de l'IFT par type de traitement et par région en 2022</t>
  </si>
  <si>
    <t>9,4</t>
  </si>
  <si>
    <t>10,3</t>
  </si>
  <si>
    <t>11,9</t>
  </si>
  <si>
    <t>12,8</t>
  </si>
  <si>
    <t>12,5</t>
  </si>
  <si>
    <t>10,8</t>
  </si>
  <si>
    <t>11,8</t>
  </si>
  <si>
    <t>14,8</t>
  </si>
  <si>
    <t>27</t>
  </si>
  <si>
    <t>Bourgogne-Franche-Comté</t>
  </si>
  <si>
    <t>2,6</t>
  </si>
  <si>
    <t>11,3</t>
  </si>
  <si>
    <t>11,1</t>
  </si>
  <si>
    <t>11,6</t>
  </si>
  <si>
    <t>12,6</t>
  </si>
  <si>
    <t>1,2</t>
  </si>
  <si>
    <t>12,2</t>
  </si>
  <si>
    <t>13,2</t>
  </si>
  <si>
    <t>14,6</t>
  </si>
  <si>
    <t>6,9</t>
  </si>
  <si>
    <t>Note de lecture : en 2022, en France métropolitaine, 70 % des surfaces de oignon (ensemble) ont un IFT herbicide inférieur ou égal à 2,7.</t>
  </si>
  <si>
    <t>Potiron (Ensemble) : 70e centile de l'IFT par type de traitement et par région en 2022</t>
  </si>
  <si>
    <t>0,4</t>
  </si>
  <si>
    <t>Note de lecture : en 2022, en France métropolitaine, 70 % des surfaces de potiron (ensemble) ont un IFT hors herbicide avec traitement de semence et plant inférieur ou égal à 0,8.</t>
  </si>
  <si>
    <t>Salade (Plein air ou abri bas) : 70e centile de l'IFT par type de traitement et par région en 2022</t>
  </si>
  <si>
    <t>4,4</t>
  </si>
  <si>
    <t>0,9</t>
  </si>
  <si>
    <t>Note de lecture : en 2022, en France métropolitaine, 70 % des surfaces de salade (plein air ou abri bas) ont un IFT herbicide inférieur ou égal à 1.</t>
  </si>
  <si>
    <t>Salade (Sous serre ou abri haut) : 70e centile de l'IFT par type de traitement et par région en 2022</t>
  </si>
  <si>
    <t>7,7</t>
  </si>
  <si>
    <t>2,5</t>
  </si>
  <si>
    <t>Note de lecture : en 2022, en France métropolitaine, 70 % des surfaces de salade (sous serre ou abri haut) ont un IFT hors herbicide sans traitement de semence et plant inférieur ou égal à 6,7.</t>
  </si>
  <si>
    <t>Salade (Ensemble) : 70e centile de l'IFT par type de traitement et par région en 2022</t>
  </si>
  <si>
    <t>1,1</t>
  </si>
  <si>
    <t>3,5</t>
  </si>
  <si>
    <t>3,8</t>
  </si>
  <si>
    <t>Note de lecture : en 2022, en France métropolitaine, 70 % des surfaces de salade (ensemble) ont un IFT herbicide inférieur ou égal à 1.</t>
  </si>
  <si>
    <t>Salade mâche (Ensemble) : 70e centile de l'IFT par type de traitement et par région en 2022</t>
  </si>
  <si>
    <t>Note de lecture : en 2022, en France métropolitaine, 70 % des surfaces de salade mâche (ensemble) ont un IFT herbicide inférieur ou égal à 0,8.</t>
  </si>
  <si>
    <t>Tomate (Plein air ou abri bas) : 70e centile de l'IFT par type de traitement et par région en 2022</t>
  </si>
  <si>
    <t>10,4</t>
  </si>
  <si>
    <t>10,7</t>
  </si>
  <si>
    <t>9,8</t>
  </si>
  <si>
    <t>11,4</t>
  </si>
  <si>
    <t>11,7</t>
  </si>
  <si>
    <t>6,8</t>
  </si>
  <si>
    <t>8,1</t>
  </si>
  <si>
    <t>12,9</t>
  </si>
  <si>
    <t>Note de lecture : en 2022, en France métropolitaine, 70 % des surfaces de tomate (plein air ou abri bas) ont un IFT herbicide inférieur ou égal à 1,7.</t>
  </si>
  <si>
    <t>Tomate (Sous serre ou abri haut) : 70e centile de l'IFT par type de traitement et par région en 2022</t>
  </si>
  <si>
    <t>Note de lecture : en 2022, en France métropolitaine, 70 % des surfaces de tomate (sous serre ou abri haut) ont un IFT hors herbicide sans traitement de semence et plant inférieur ou égal à 4.</t>
  </si>
  <si>
    <t>Tomate (Hors sol) : 70e centile de l'IFT par type de traitement et par région en 2022</t>
  </si>
  <si>
    <t>Note de lecture : en 2022, en France métropolitaine, 70 % des surfaces de tomate (hors sol) ont un IFT hors herbicide sans traitement de semence et plant inférieur ou égal à 4,9.</t>
  </si>
  <si>
    <t>Tomate (Ensemble) : 70e centile de l'IFT par type de traitement et par région en 2022</t>
  </si>
  <si>
    <t>0,5</t>
  </si>
  <si>
    <t>0,7</t>
  </si>
  <si>
    <t>11,2</t>
  </si>
  <si>
    <t>Note de lecture : en 2022, en France métropolitaine, 70 % des surfaces de tomate (ensemble) ont un IFT herbicide inférieur ou égal à 0,5.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</si>
</sst>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1"/>
      <color rgb="FF000000"/>
      <name val="Marianne"/>
    </font>
    <font>
      <sz val="10"/>
      <color rgb="FF000000"/>
      <name val="Marianne"/>
    </font>
    <font>
      <b/>
      <sz val="10"/>
      <color rgb="FF000000"/>
      <name val="Marianne"/>
    </font>
    <font>
      <u/>
      <sz val="10"/>
      <color theme="10"/>
      <name val="Marianne"/>
    </font>
    <font>
      <b/>
      <sz val="12"/>
      <color rgb="FF000000"/>
      <name val="Marianne"/>
    </font>
    <font>
      <sz val="9"/>
      <color rgb="FF000000"/>
      <name val="Marianne"/>
    </font>
    <font>
      <i/>
      <sz val="9"/>
      <color rgb="FF000000"/>
      <name val="Marianne"/>
    </font>
  </fonts>
  <fills count="3">
    <fill>
      <patternFill patternType="none"/>
    </fill>
    <fill>
      <patternFill patternType="gray125"/>
    </fill>
    <fill>
      <patternFill patternType="solid">
        <fgColor rgb="FFFF8D7E"/>
      </patternFill>
    </fill>
  </fills>
  <borders count="4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opLeftCell="A16" workbookViewId="0">
      <selection activeCell="B40" sqref="B40"/>
    </sheetView>
  </sheetViews>
  <sheetFormatPr baseColWidth="10" defaultRowHeight="15.75" x14ac:dyDescent="0.3"/>
  <cols>
    <col min="1" max="1" width="40.7109375" style="3" customWidth="1"/>
    <col min="2" max="2" width="100.7109375" style="3" customWidth="1"/>
    <col min="3" max="16384" width="11.42578125" style="3"/>
  </cols>
  <sheetData>
    <row r="1" spans="1:2" x14ac:dyDescent="0.3">
      <c r="A1" s="1" t="s">
        <v>0</v>
      </c>
      <c r="B1" s="2"/>
    </row>
    <row r="3" spans="1:2" x14ac:dyDescent="0.3">
      <c r="A3" s="4" t="s">
        <v>1</v>
      </c>
    </row>
    <row r="4" spans="1:2" x14ac:dyDescent="0.3">
      <c r="A4" s="3" t="s">
        <v>2</v>
      </c>
    </row>
    <row r="5" spans="1:2" x14ac:dyDescent="0.3">
      <c r="A5" s="3" t="s">
        <v>3</v>
      </c>
    </row>
    <row r="7" spans="1:2" x14ac:dyDescent="0.3">
      <c r="A7" s="4" t="s">
        <v>4</v>
      </c>
    </row>
    <row r="8" spans="1:2" ht="50.1" customHeight="1" x14ac:dyDescent="0.3">
      <c r="A8" s="5" t="s">
        <v>5</v>
      </c>
      <c r="B8" s="5"/>
    </row>
    <row r="10" spans="1:2" x14ac:dyDescent="0.3">
      <c r="A10" s="3" t="s">
        <v>6</v>
      </c>
    </row>
    <row r="12" spans="1:2" x14ac:dyDescent="0.3">
      <c r="A12" s="3" t="s">
        <v>7</v>
      </c>
    </row>
    <row r="14" spans="1:2" x14ac:dyDescent="0.3">
      <c r="A14" s="5" t="s">
        <v>8</v>
      </c>
      <c r="B14" s="5"/>
    </row>
    <row r="16" spans="1:2" ht="18" x14ac:dyDescent="0.3">
      <c r="A16" s="6" t="s">
        <v>9</v>
      </c>
    </row>
    <row r="17" spans="1:1" x14ac:dyDescent="0.3">
      <c r="A17" s="7" t="str">
        <f>HYPERLINK("#'Carotte (Ensemble)'!A1", "Carotte (Ensemble)")</f>
        <v>Carotte (Ensemble)</v>
      </c>
    </row>
    <row r="18" spans="1:1" x14ac:dyDescent="0.3">
      <c r="A18" s="7" t="str">
        <f>HYPERLINK("#'Chou de Bruxelles (Ensemble)'!A1", "Chou de Bruxelles (Ensemble)")</f>
        <v>Chou de Bruxelles (Ensemble)</v>
      </c>
    </row>
    <row r="19" spans="1:1" x14ac:dyDescent="0.3">
      <c r="A19" s="7" t="str">
        <f>HYPERLINK("#'Chou feuille (Ensemble)'!A1", "Chou feuille (Ensemble)")</f>
        <v>Chou feuille (Ensemble)</v>
      </c>
    </row>
    <row r="20" spans="1:1" x14ac:dyDescent="0.3">
      <c r="A20" s="7" t="str">
        <f>HYPERLINK("#'Chou à inflorescence (Ensemble)'!A1", "Chou à inflorescence (Ensemble)")</f>
        <v>Chou à inflorescence (Ensemble)</v>
      </c>
    </row>
    <row r="21" spans="1:1" x14ac:dyDescent="0.3">
      <c r="A21" s="7" t="str">
        <f>HYPERLINK("#'Fraise (Plein air ou abri bas)'!A1", "Fraise (Plein air ou abri bas)")</f>
        <v>Fraise (Plein air ou abri bas)</v>
      </c>
    </row>
    <row r="22" spans="1:1" x14ac:dyDescent="0.3">
      <c r="A22" s="7" t="str">
        <f>HYPERLINK("#'Fraise (Serre ou abri haut)'!A1", "Fraise (Serre ou abri haut)")</f>
        <v>Fraise (Serre ou abri haut)</v>
      </c>
    </row>
    <row r="23" spans="1:1" x14ac:dyDescent="0.3">
      <c r="A23" s="7" t="str">
        <f>HYPERLINK("#'Fraise (Hors sol)'!A1", "Fraise (Hors sol)")</f>
        <v>Fraise (Hors sol)</v>
      </c>
    </row>
    <row r="24" spans="1:1" x14ac:dyDescent="0.3">
      <c r="A24" s="7" t="str">
        <f>HYPERLINK("#'Fraise (Ensemble)'!A1", "Fraise (Ensemble)")</f>
        <v>Fraise (Ensemble)</v>
      </c>
    </row>
    <row r="25" spans="1:1" x14ac:dyDescent="0.3">
      <c r="A25" s="7" t="str">
        <f>HYPERLINK("#'Melon (Plein air ou abri bas)'!A1", "Melon (Plein air ou abri bas)")</f>
        <v>Melon (Plein air ou abri bas)</v>
      </c>
    </row>
    <row r="26" spans="1:1" x14ac:dyDescent="0.3">
      <c r="A26" s="7" t="str">
        <f>HYPERLINK("#'Melon (Sous serre ou abri haut)'!A1", "Melon (Sous serre ou abri haut)")</f>
        <v>Melon (Sous serre ou abri haut)</v>
      </c>
    </row>
    <row r="27" spans="1:1" x14ac:dyDescent="0.3">
      <c r="A27" s="7" t="str">
        <f>HYPERLINK("#'Melon (Ensemble)'!A1", "Melon (Ensemble)")</f>
        <v>Melon (Ensemble)</v>
      </c>
    </row>
    <row r="28" spans="1:1" x14ac:dyDescent="0.3">
      <c r="A28" s="7" t="str">
        <f>HYPERLINK("#'Oignon (Ensemble)'!A1", "Oignon (Ensemble)")</f>
        <v>Oignon (Ensemble)</v>
      </c>
    </row>
    <row r="29" spans="1:1" x14ac:dyDescent="0.3">
      <c r="A29" s="7" t="str">
        <f>HYPERLINK("#'Potiron (Ensemble)'!A1", "Potiron (Ensemble)")</f>
        <v>Potiron (Ensemble)</v>
      </c>
    </row>
    <row r="30" spans="1:1" x14ac:dyDescent="0.3">
      <c r="A30" s="7" t="str">
        <f>HYPERLINK("#'Salade (Plein air ou abri bas)'!A1", "Salade (Plein air ou abri bas)")</f>
        <v>Salade (Plein air ou abri bas)</v>
      </c>
    </row>
    <row r="31" spans="1:1" x14ac:dyDescent="0.3">
      <c r="A31" s="7" t="str">
        <f>HYPERLINK("#'Salade (Serre ou abri haut)'!A1", "Salade (Serre ou abri haut)")</f>
        <v>Salade (Serre ou abri haut)</v>
      </c>
    </row>
    <row r="32" spans="1:1" x14ac:dyDescent="0.3">
      <c r="A32" s="7" t="str">
        <f>HYPERLINK("#'Salade (Ensemble)'!A1", "Salade (Ensemble)")</f>
        <v>Salade (Ensemble)</v>
      </c>
    </row>
    <row r="33" spans="1:1" x14ac:dyDescent="0.3">
      <c r="A33" s="7" t="str">
        <f>HYPERLINK("#'Salade mâche (Ensemble)'!A1", "Salade mâche (Ensemble)")</f>
        <v>Salade mâche (Ensemble)</v>
      </c>
    </row>
    <row r="34" spans="1:1" x14ac:dyDescent="0.3">
      <c r="A34" s="7" t="str">
        <f>HYPERLINK("#'Tomate (Plein air ou abri bas)'!A1", "Tomate (Plein air ou abri bas)")</f>
        <v>Tomate (Plein air ou abri bas)</v>
      </c>
    </row>
    <row r="35" spans="1:1" x14ac:dyDescent="0.3">
      <c r="A35" s="7" t="str">
        <f>HYPERLINK("#'Tomate (Serre ou abri haut)'!A1", "Tomate (Serre ou abri haut)")</f>
        <v>Tomate (Serre ou abri haut)</v>
      </c>
    </row>
    <row r="36" spans="1:1" x14ac:dyDescent="0.3">
      <c r="A36" s="7" t="str">
        <f>HYPERLINK("#'Tomate (Hors sol)'!A1", "Tomate (Hors sol)")</f>
        <v>Tomate (Hors sol)</v>
      </c>
    </row>
    <row r="37" spans="1:1" x14ac:dyDescent="0.3">
      <c r="A37" s="7" t="str">
        <f>HYPERLINK("#'Tomate (Ensemble)'!A1", "Tomate (Ensemble)")</f>
        <v>Tomate (Ensemble)</v>
      </c>
    </row>
  </sheetData>
  <mergeCells count="3">
    <mergeCell ref="A1:B1"/>
    <mergeCell ref="A8:B8"/>
    <mergeCell ref="A14:B1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H14"/>
  <sheetViews>
    <sheetView workbookViewId="0">
      <selection activeCell="B25" sqref="B25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10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9" t="s">
        <v>25</v>
      </c>
      <c r="H4" s="10" t="s">
        <v>26</v>
      </c>
    </row>
    <row r="5" spans="1:112" x14ac:dyDescent="0.3">
      <c r="A5" s="3" t="s">
        <v>27</v>
      </c>
      <c r="B5" s="3" t="s">
        <v>28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30</v>
      </c>
      <c r="B6" s="3" t="s">
        <v>31</v>
      </c>
      <c r="C6" s="10" t="s">
        <v>32</v>
      </c>
      <c r="D6" s="10" t="s">
        <v>33</v>
      </c>
      <c r="E6" s="10" t="s">
        <v>34</v>
      </c>
      <c r="F6" s="10" t="s">
        <v>35</v>
      </c>
      <c r="G6" s="9" t="s">
        <v>36</v>
      </c>
      <c r="H6" s="10" t="s">
        <v>37</v>
      </c>
    </row>
    <row r="7" spans="1:112" x14ac:dyDescent="0.3">
      <c r="A7" s="3" t="s">
        <v>38</v>
      </c>
      <c r="B7" s="3" t="s">
        <v>39</v>
      </c>
      <c r="C7" s="10" t="s">
        <v>40</v>
      </c>
      <c r="D7" s="10" t="s">
        <v>41</v>
      </c>
      <c r="E7" s="10" t="s">
        <v>42</v>
      </c>
      <c r="F7" s="10" t="s">
        <v>43</v>
      </c>
      <c r="G7" s="9" t="s">
        <v>44</v>
      </c>
      <c r="H7" s="10" t="s">
        <v>43</v>
      </c>
    </row>
    <row r="8" spans="1:112" x14ac:dyDescent="0.3">
      <c r="A8" s="3" t="s">
        <v>45</v>
      </c>
      <c r="B8" s="3" t="s">
        <v>46</v>
      </c>
      <c r="C8" s="10" t="s">
        <v>32</v>
      </c>
      <c r="D8" s="10" t="s">
        <v>21</v>
      </c>
      <c r="E8" s="10" t="s">
        <v>47</v>
      </c>
      <c r="F8" s="10" t="s">
        <v>23</v>
      </c>
      <c r="G8" s="9" t="s">
        <v>48</v>
      </c>
      <c r="H8" s="10" t="s">
        <v>37</v>
      </c>
    </row>
    <row r="9" spans="1:112" x14ac:dyDescent="0.3">
      <c r="A9" s="3" t="s">
        <v>49</v>
      </c>
      <c r="B9" s="3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9" t="s">
        <v>55</v>
      </c>
      <c r="H9" s="10" t="s">
        <v>56</v>
      </c>
    </row>
    <row r="10" spans="1:112" x14ac:dyDescent="0.3">
      <c r="A10" s="3" t="s">
        <v>57</v>
      </c>
      <c r="B10" s="3" t="s">
        <v>58</v>
      </c>
      <c r="C10" s="10" t="s">
        <v>59</v>
      </c>
      <c r="D10" s="10" t="s">
        <v>53</v>
      </c>
      <c r="E10" s="10" t="s">
        <v>60</v>
      </c>
      <c r="F10" s="10" t="s">
        <v>26</v>
      </c>
      <c r="G10" s="9" t="s">
        <v>61</v>
      </c>
      <c r="H10" s="10" t="s">
        <v>62</v>
      </c>
    </row>
    <row r="11" spans="1:112" x14ac:dyDescent="0.3">
      <c r="A11" s="3" t="s">
        <v>63</v>
      </c>
      <c r="B11" s="3" t="s">
        <v>64</v>
      </c>
      <c r="C11" s="10" t="s">
        <v>65</v>
      </c>
      <c r="D11" s="10" t="s">
        <v>47</v>
      </c>
      <c r="E11" s="10" t="s">
        <v>66</v>
      </c>
      <c r="F11" s="10" t="s">
        <v>24</v>
      </c>
      <c r="G11" s="9" t="s">
        <v>25</v>
      </c>
      <c r="H11" s="10" t="s">
        <v>67</v>
      </c>
    </row>
    <row r="12" spans="1:112" x14ac:dyDescent="0.3">
      <c r="A12" s="11"/>
      <c r="B12" s="11"/>
      <c r="C12" s="11"/>
      <c r="D12" s="11"/>
      <c r="E12" s="11"/>
      <c r="F12" s="11"/>
      <c r="G12" s="11"/>
      <c r="H12" s="11"/>
    </row>
    <row r="13" spans="1:112" x14ac:dyDescent="0.3">
      <c r="A13" s="12" t="s">
        <v>68</v>
      </c>
    </row>
    <row r="14" spans="1:112" x14ac:dyDescent="0.3">
      <c r="A14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H12"/>
  <sheetViews>
    <sheetView workbookViewId="0">
      <selection activeCell="E20" sqref="E20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70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71</v>
      </c>
      <c r="D4" s="10" t="s">
        <v>72</v>
      </c>
      <c r="E4" s="10" t="s">
        <v>72</v>
      </c>
      <c r="F4" s="10" t="s">
        <v>73</v>
      </c>
      <c r="G4" s="9" t="s">
        <v>74</v>
      </c>
      <c r="H4" s="10" t="s">
        <v>74</v>
      </c>
    </row>
    <row r="5" spans="1:112" x14ac:dyDescent="0.3">
      <c r="A5" s="3" t="s">
        <v>45</v>
      </c>
      <c r="B5" s="3" t="s">
        <v>46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75</v>
      </c>
      <c r="B6" s="3" t="s">
        <v>76</v>
      </c>
      <c r="C6" s="10" t="s">
        <v>29</v>
      </c>
      <c r="D6" s="10" t="s">
        <v>29</v>
      </c>
      <c r="E6" s="10" t="s">
        <v>29</v>
      </c>
      <c r="F6" s="10" t="s">
        <v>29</v>
      </c>
      <c r="G6" s="9" t="s">
        <v>29</v>
      </c>
      <c r="H6" s="10" t="s">
        <v>29</v>
      </c>
    </row>
    <row r="7" spans="1:112" x14ac:dyDescent="0.3">
      <c r="A7" s="3" t="s">
        <v>57</v>
      </c>
      <c r="B7" s="3" t="s">
        <v>58</v>
      </c>
      <c r="C7" s="10" t="s">
        <v>29</v>
      </c>
      <c r="D7" s="10" t="s">
        <v>29</v>
      </c>
      <c r="E7" s="10" t="s">
        <v>77</v>
      </c>
      <c r="F7" s="10" t="s">
        <v>29</v>
      </c>
      <c r="G7" s="9" t="s">
        <v>29</v>
      </c>
      <c r="H7" s="10" t="s">
        <v>29</v>
      </c>
    </row>
    <row r="8" spans="1:112" x14ac:dyDescent="0.3">
      <c r="A8" s="3" t="s">
        <v>63</v>
      </c>
      <c r="B8" s="3" t="s">
        <v>64</v>
      </c>
      <c r="C8" s="10" t="s">
        <v>78</v>
      </c>
      <c r="D8" s="10" t="s">
        <v>79</v>
      </c>
      <c r="E8" s="10" t="s">
        <v>80</v>
      </c>
      <c r="F8" s="10" t="s">
        <v>81</v>
      </c>
      <c r="G8" s="9" t="s">
        <v>80</v>
      </c>
      <c r="H8" s="10" t="s">
        <v>80</v>
      </c>
    </row>
    <row r="9" spans="1:112" x14ac:dyDescent="0.3">
      <c r="A9" s="3" t="s">
        <v>82</v>
      </c>
      <c r="B9" s="3" t="s">
        <v>83</v>
      </c>
      <c r="C9" s="10" t="s">
        <v>29</v>
      </c>
      <c r="D9" s="10" t="s">
        <v>29</v>
      </c>
      <c r="E9" s="10" t="s">
        <v>84</v>
      </c>
      <c r="F9" s="10" t="s">
        <v>29</v>
      </c>
      <c r="G9" s="9" t="s">
        <v>85</v>
      </c>
      <c r="H9" s="10" t="s">
        <v>85</v>
      </c>
    </row>
    <row r="10" spans="1:112" x14ac:dyDescent="0.3">
      <c r="A10" s="11"/>
      <c r="B10" s="11"/>
      <c r="C10" s="11"/>
      <c r="D10" s="11"/>
      <c r="E10" s="11"/>
      <c r="F10" s="11"/>
      <c r="G10" s="11"/>
      <c r="H10" s="11"/>
    </row>
    <row r="11" spans="1:112" x14ac:dyDescent="0.3">
      <c r="A11" s="12" t="s">
        <v>86</v>
      </c>
    </row>
    <row r="12" spans="1:112" x14ac:dyDescent="0.3">
      <c r="A12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H18"/>
  <sheetViews>
    <sheetView workbookViewId="0">
      <selection activeCell="E23" sqref="E23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87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77</v>
      </c>
      <c r="D4" s="10" t="s">
        <v>88</v>
      </c>
      <c r="E4" s="10" t="s">
        <v>89</v>
      </c>
      <c r="F4" s="10" t="s">
        <v>90</v>
      </c>
      <c r="G4" s="9" t="s">
        <v>91</v>
      </c>
      <c r="H4" s="10" t="s">
        <v>91</v>
      </c>
    </row>
    <row r="5" spans="1:112" x14ac:dyDescent="0.3">
      <c r="A5" s="3" t="s">
        <v>92</v>
      </c>
      <c r="B5" s="3" t="s">
        <v>93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94</v>
      </c>
      <c r="B6" s="3" t="s">
        <v>95</v>
      </c>
      <c r="C6" s="10" t="s">
        <v>29</v>
      </c>
      <c r="D6" s="10" t="s">
        <v>29</v>
      </c>
      <c r="E6" s="10" t="s">
        <v>29</v>
      </c>
      <c r="F6" s="10" t="s">
        <v>29</v>
      </c>
      <c r="G6" s="9" t="s">
        <v>29</v>
      </c>
      <c r="H6" s="10" t="s">
        <v>29</v>
      </c>
    </row>
    <row r="7" spans="1:112" x14ac:dyDescent="0.3">
      <c r="A7" s="3" t="s">
        <v>96</v>
      </c>
      <c r="B7" s="3" t="s">
        <v>97</v>
      </c>
      <c r="C7" s="10" t="s">
        <v>29</v>
      </c>
      <c r="D7" s="10" t="s">
        <v>29</v>
      </c>
      <c r="E7" s="10" t="s">
        <v>29</v>
      </c>
      <c r="F7" s="10" t="s">
        <v>29</v>
      </c>
      <c r="G7" s="9" t="s">
        <v>29</v>
      </c>
      <c r="H7" s="10" t="s">
        <v>29</v>
      </c>
    </row>
    <row r="8" spans="1:112" x14ac:dyDescent="0.3">
      <c r="A8" s="3" t="s">
        <v>27</v>
      </c>
      <c r="B8" s="3" t="s">
        <v>28</v>
      </c>
      <c r="C8" s="10" t="s">
        <v>29</v>
      </c>
      <c r="D8" s="10" t="s">
        <v>29</v>
      </c>
      <c r="E8" s="10" t="s">
        <v>32</v>
      </c>
      <c r="F8" s="10" t="s">
        <v>29</v>
      </c>
      <c r="G8" s="9" t="s">
        <v>29</v>
      </c>
      <c r="H8" s="10" t="s">
        <v>29</v>
      </c>
    </row>
    <row r="9" spans="1:112" x14ac:dyDescent="0.3">
      <c r="A9" s="3" t="s">
        <v>38</v>
      </c>
      <c r="B9" s="3" t="s">
        <v>39</v>
      </c>
      <c r="C9" s="10" t="s">
        <v>98</v>
      </c>
      <c r="D9" s="10" t="s">
        <v>99</v>
      </c>
      <c r="E9" s="10" t="s">
        <v>35</v>
      </c>
      <c r="F9" s="10" t="s">
        <v>100</v>
      </c>
      <c r="G9" s="9" t="s">
        <v>101</v>
      </c>
      <c r="H9" s="10" t="s">
        <v>102</v>
      </c>
    </row>
    <row r="10" spans="1:112" x14ac:dyDescent="0.3">
      <c r="A10" s="3" t="s">
        <v>45</v>
      </c>
      <c r="B10" s="3" t="s">
        <v>46</v>
      </c>
      <c r="C10" s="10" t="s">
        <v>81</v>
      </c>
      <c r="D10" s="10" t="s">
        <v>103</v>
      </c>
      <c r="E10" s="10" t="s">
        <v>101</v>
      </c>
      <c r="F10" s="10" t="s">
        <v>104</v>
      </c>
      <c r="G10" s="9" t="s">
        <v>105</v>
      </c>
      <c r="H10" s="10" t="s">
        <v>105</v>
      </c>
    </row>
    <row r="11" spans="1:112" x14ac:dyDescent="0.3">
      <c r="A11" s="3" t="s">
        <v>75</v>
      </c>
      <c r="B11" s="3" t="s">
        <v>76</v>
      </c>
      <c r="C11" s="10" t="s">
        <v>106</v>
      </c>
      <c r="D11" s="10" t="s">
        <v>29</v>
      </c>
      <c r="E11" s="10" t="s">
        <v>107</v>
      </c>
      <c r="F11" s="10" t="s">
        <v>29</v>
      </c>
      <c r="G11" s="9" t="s">
        <v>29</v>
      </c>
      <c r="H11" s="10" t="s">
        <v>29</v>
      </c>
    </row>
    <row r="12" spans="1:112" x14ac:dyDescent="0.3">
      <c r="A12" s="3" t="s">
        <v>57</v>
      </c>
      <c r="B12" s="3" t="s">
        <v>58</v>
      </c>
      <c r="C12" s="10" t="s">
        <v>29</v>
      </c>
      <c r="D12" s="10" t="s">
        <v>29</v>
      </c>
      <c r="E12" s="10" t="s">
        <v>88</v>
      </c>
      <c r="F12" s="10" t="s">
        <v>29</v>
      </c>
      <c r="G12" s="9" t="s">
        <v>29</v>
      </c>
      <c r="H12" s="10" t="s">
        <v>29</v>
      </c>
    </row>
    <row r="13" spans="1:112" x14ac:dyDescent="0.3">
      <c r="A13" s="3" t="s">
        <v>63</v>
      </c>
      <c r="B13" s="3" t="s">
        <v>64</v>
      </c>
      <c r="C13" s="10" t="s">
        <v>108</v>
      </c>
      <c r="D13" s="10" t="s">
        <v>88</v>
      </c>
      <c r="E13" s="10" t="s">
        <v>90</v>
      </c>
      <c r="F13" s="10" t="s">
        <v>88</v>
      </c>
      <c r="G13" s="9" t="s">
        <v>109</v>
      </c>
      <c r="H13" s="10" t="s">
        <v>47</v>
      </c>
    </row>
    <row r="14" spans="1:112" x14ac:dyDescent="0.3">
      <c r="A14" s="3" t="s">
        <v>82</v>
      </c>
      <c r="B14" s="3" t="s">
        <v>83</v>
      </c>
      <c r="C14" s="10" t="s">
        <v>98</v>
      </c>
      <c r="D14" s="10" t="s">
        <v>110</v>
      </c>
      <c r="E14" s="10" t="s">
        <v>88</v>
      </c>
      <c r="F14" s="10" t="s">
        <v>21</v>
      </c>
      <c r="G14" s="9" t="s">
        <v>99</v>
      </c>
      <c r="H14" s="10" t="s">
        <v>99</v>
      </c>
    </row>
    <row r="15" spans="1:112" x14ac:dyDescent="0.3">
      <c r="A15" s="3" t="s">
        <v>111</v>
      </c>
      <c r="B15" s="3" t="s">
        <v>112</v>
      </c>
      <c r="C15" s="10" t="s">
        <v>78</v>
      </c>
      <c r="D15" s="10" t="s">
        <v>32</v>
      </c>
      <c r="E15" s="10" t="s">
        <v>113</v>
      </c>
      <c r="F15" s="10" t="s">
        <v>32</v>
      </c>
      <c r="G15" s="9" t="s">
        <v>113</v>
      </c>
      <c r="H15" s="10" t="s">
        <v>113</v>
      </c>
    </row>
    <row r="16" spans="1:112" x14ac:dyDescent="0.3">
      <c r="A16" s="11"/>
      <c r="B16" s="11"/>
      <c r="C16" s="11"/>
      <c r="D16" s="11"/>
      <c r="E16" s="11"/>
      <c r="F16" s="11"/>
      <c r="G16" s="11"/>
      <c r="H16" s="11"/>
    </row>
    <row r="17" spans="1:1" x14ac:dyDescent="0.3">
      <c r="A17" s="12" t="s">
        <v>114</v>
      </c>
    </row>
    <row r="18" spans="1:1" x14ac:dyDescent="0.3">
      <c r="A18" s="13" t="s">
        <v>69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H8"/>
  <sheetViews>
    <sheetView workbookViewId="0">
      <selection activeCell="D19" sqref="D19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115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29</v>
      </c>
      <c r="D4" s="10" t="s">
        <v>71</v>
      </c>
      <c r="E4" s="10" t="s">
        <v>80</v>
      </c>
      <c r="F4" s="10" t="s">
        <v>116</v>
      </c>
      <c r="G4" s="9" t="s">
        <v>107</v>
      </c>
      <c r="H4" s="10" t="s">
        <v>107</v>
      </c>
    </row>
    <row r="5" spans="1:112" x14ac:dyDescent="0.3">
      <c r="A5" s="3" t="s">
        <v>57</v>
      </c>
      <c r="B5" s="3" t="s">
        <v>58</v>
      </c>
      <c r="C5" s="10" t="s">
        <v>29</v>
      </c>
      <c r="D5" s="10" t="s">
        <v>71</v>
      </c>
      <c r="E5" s="10" t="s">
        <v>80</v>
      </c>
      <c r="F5" s="10" t="s">
        <v>116</v>
      </c>
      <c r="G5" s="9" t="s">
        <v>107</v>
      </c>
      <c r="H5" s="10" t="s">
        <v>107</v>
      </c>
    </row>
    <row r="6" spans="1:112" x14ac:dyDescent="0.3">
      <c r="A6" s="11"/>
      <c r="B6" s="11"/>
      <c r="C6" s="11"/>
      <c r="D6" s="11"/>
      <c r="E6" s="11"/>
      <c r="F6" s="11"/>
      <c r="G6" s="11"/>
      <c r="H6" s="11"/>
    </row>
    <row r="7" spans="1:112" x14ac:dyDescent="0.3">
      <c r="A7" s="12" t="s">
        <v>117</v>
      </c>
    </row>
    <row r="8" spans="1:112" x14ac:dyDescent="0.3">
      <c r="A8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H16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118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78</v>
      </c>
      <c r="D4" s="10" t="s">
        <v>34</v>
      </c>
      <c r="E4" s="10" t="s">
        <v>119</v>
      </c>
      <c r="F4" s="10" t="s">
        <v>34</v>
      </c>
      <c r="G4" s="9" t="s">
        <v>119</v>
      </c>
      <c r="H4" s="10" t="s">
        <v>109</v>
      </c>
    </row>
    <row r="5" spans="1:112" x14ac:dyDescent="0.3">
      <c r="A5" s="3" t="s">
        <v>27</v>
      </c>
      <c r="B5" s="3" t="s">
        <v>28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30</v>
      </c>
      <c r="B6" s="3" t="s">
        <v>31</v>
      </c>
      <c r="C6" s="10" t="s">
        <v>29</v>
      </c>
      <c r="D6" s="10" t="s">
        <v>29</v>
      </c>
      <c r="E6" s="10" t="s">
        <v>29</v>
      </c>
      <c r="F6" s="10" t="s">
        <v>29</v>
      </c>
      <c r="G6" s="9" t="s">
        <v>29</v>
      </c>
      <c r="H6" s="10" t="s">
        <v>29</v>
      </c>
    </row>
    <row r="7" spans="1:112" x14ac:dyDescent="0.3">
      <c r="A7" s="3" t="s">
        <v>45</v>
      </c>
      <c r="B7" s="3" t="s">
        <v>46</v>
      </c>
      <c r="C7" s="10" t="s">
        <v>78</v>
      </c>
      <c r="D7" s="10" t="s">
        <v>71</v>
      </c>
      <c r="E7" s="10" t="s">
        <v>85</v>
      </c>
      <c r="F7" s="10" t="s">
        <v>71</v>
      </c>
      <c r="G7" s="9" t="s">
        <v>85</v>
      </c>
      <c r="H7" s="10" t="s">
        <v>116</v>
      </c>
    </row>
    <row r="8" spans="1:112" x14ac:dyDescent="0.3">
      <c r="A8" s="3" t="s">
        <v>49</v>
      </c>
      <c r="B8" s="3" t="s">
        <v>50</v>
      </c>
      <c r="C8" s="10" t="s">
        <v>78</v>
      </c>
      <c r="D8" s="10" t="s">
        <v>34</v>
      </c>
      <c r="E8" s="10" t="s">
        <v>103</v>
      </c>
      <c r="F8" s="10" t="s">
        <v>34</v>
      </c>
      <c r="G8" s="9" t="s">
        <v>120</v>
      </c>
      <c r="H8" s="10" t="s">
        <v>66</v>
      </c>
    </row>
    <row r="9" spans="1:112" x14ac:dyDescent="0.3">
      <c r="A9" s="3" t="s">
        <v>75</v>
      </c>
      <c r="B9" s="3" t="s">
        <v>76</v>
      </c>
      <c r="C9" s="10" t="s">
        <v>29</v>
      </c>
      <c r="D9" s="10" t="s">
        <v>29</v>
      </c>
      <c r="E9" s="10" t="s">
        <v>78</v>
      </c>
      <c r="F9" s="10" t="s">
        <v>29</v>
      </c>
      <c r="G9" s="9" t="s">
        <v>29</v>
      </c>
      <c r="H9" s="10" t="s">
        <v>29</v>
      </c>
    </row>
    <row r="10" spans="1:112" x14ac:dyDescent="0.3">
      <c r="A10" s="3" t="s">
        <v>63</v>
      </c>
      <c r="B10" s="3" t="s">
        <v>64</v>
      </c>
      <c r="C10" s="10" t="s">
        <v>29</v>
      </c>
      <c r="D10" s="10" t="s">
        <v>29</v>
      </c>
      <c r="E10" s="10" t="s">
        <v>29</v>
      </c>
      <c r="F10" s="10" t="s">
        <v>29</v>
      </c>
      <c r="G10" s="9" t="s">
        <v>29</v>
      </c>
      <c r="H10" s="10" t="s">
        <v>29</v>
      </c>
    </row>
    <row r="11" spans="1:112" x14ac:dyDescent="0.3">
      <c r="A11" s="3" t="s">
        <v>121</v>
      </c>
      <c r="B11" s="3" t="s">
        <v>122</v>
      </c>
      <c r="C11" s="10" t="s">
        <v>29</v>
      </c>
      <c r="D11" s="10" t="s">
        <v>103</v>
      </c>
      <c r="E11" s="10" t="s">
        <v>103</v>
      </c>
      <c r="F11" s="10" t="s">
        <v>103</v>
      </c>
      <c r="G11" s="9" t="s">
        <v>103</v>
      </c>
      <c r="H11" s="10" t="s">
        <v>34</v>
      </c>
    </row>
    <row r="12" spans="1:112" x14ac:dyDescent="0.3">
      <c r="A12" s="3" t="s">
        <v>82</v>
      </c>
      <c r="B12" s="3" t="s">
        <v>83</v>
      </c>
      <c r="C12" s="10" t="s">
        <v>29</v>
      </c>
      <c r="D12" s="10" t="s">
        <v>102</v>
      </c>
      <c r="E12" s="10" t="s">
        <v>123</v>
      </c>
      <c r="F12" s="10" t="s">
        <v>101</v>
      </c>
      <c r="G12" s="9" t="s">
        <v>124</v>
      </c>
      <c r="H12" s="10" t="s">
        <v>102</v>
      </c>
    </row>
    <row r="13" spans="1:112" x14ac:dyDescent="0.3">
      <c r="A13" s="3" t="s">
        <v>111</v>
      </c>
      <c r="B13" s="3" t="s">
        <v>112</v>
      </c>
      <c r="C13" s="10" t="s">
        <v>78</v>
      </c>
      <c r="D13" s="10" t="s">
        <v>29</v>
      </c>
      <c r="E13" s="10" t="s">
        <v>21</v>
      </c>
      <c r="F13" s="10" t="s">
        <v>29</v>
      </c>
      <c r="G13" s="9" t="s">
        <v>29</v>
      </c>
      <c r="H13" s="10" t="s">
        <v>29</v>
      </c>
    </row>
    <row r="14" spans="1:112" x14ac:dyDescent="0.3">
      <c r="A14" s="11"/>
      <c r="B14" s="11"/>
      <c r="C14" s="11"/>
      <c r="D14" s="11"/>
      <c r="E14" s="11"/>
      <c r="F14" s="11"/>
      <c r="G14" s="11"/>
      <c r="H14" s="11"/>
    </row>
    <row r="15" spans="1:112" x14ac:dyDescent="0.3">
      <c r="A15" s="12" t="s">
        <v>125</v>
      </c>
    </row>
    <row r="16" spans="1:112" x14ac:dyDescent="0.3">
      <c r="A16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H13"/>
  <sheetViews>
    <sheetView workbookViewId="0">
      <selection activeCell="F29"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126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78</v>
      </c>
      <c r="D4" s="10" t="s">
        <v>100</v>
      </c>
      <c r="E4" s="10" t="s">
        <v>102</v>
      </c>
      <c r="F4" s="10" t="s">
        <v>103</v>
      </c>
      <c r="G4" s="9" t="s">
        <v>36</v>
      </c>
      <c r="H4" s="10" t="s">
        <v>100</v>
      </c>
    </row>
    <row r="5" spans="1:112" x14ac:dyDescent="0.3">
      <c r="A5" s="3" t="s">
        <v>30</v>
      </c>
      <c r="B5" s="3" t="s">
        <v>31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45</v>
      </c>
      <c r="B6" s="3" t="s">
        <v>46</v>
      </c>
      <c r="C6" s="10" t="s">
        <v>29</v>
      </c>
      <c r="D6" s="10" t="s">
        <v>22</v>
      </c>
      <c r="E6" s="10" t="s">
        <v>127</v>
      </c>
      <c r="F6" s="10" t="s">
        <v>22</v>
      </c>
      <c r="G6" s="9" t="s">
        <v>127</v>
      </c>
      <c r="H6" s="10" t="s">
        <v>120</v>
      </c>
    </row>
    <row r="7" spans="1:112" x14ac:dyDescent="0.3">
      <c r="A7" s="3" t="s">
        <v>63</v>
      </c>
      <c r="B7" s="3" t="s">
        <v>64</v>
      </c>
      <c r="C7" s="10" t="s">
        <v>29</v>
      </c>
      <c r="D7" s="10" t="s">
        <v>33</v>
      </c>
      <c r="E7" s="10" t="s">
        <v>34</v>
      </c>
      <c r="F7" s="10" t="s">
        <v>33</v>
      </c>
      <c r="G7" s="9" t="s">
        <v>34</v>
      </c>
      <c r="H7" s="10" t="s">
        <v>47</v>
      </c>
    </row>
    <row r="8" spans="1:112" x14ac:dyDescent="0.3">
      <c r="A8" s="3" t="s">
        <v>121</v>
      </c>
      <c r="B8" s="3" t="s">
        <v>122</v>
      </c>
      <c r="C8" s="10" t="s">
        <v>29</v>
      </c>
      <c r="D8" s="10" t="s">
        <v>128</v>
      </c>
      <c r="E8" s="10" t="s">
        <v>100</v>
      </c>
      <c r="F8" s="10" t="s">
        <v>129</v>
      </c>
      <c r="G8" s="9" t="s">
        <v>100</v>
      </c>
      <c r="H8" s="10" t="s">
        <v>119</v>
      </c>
    </row>
    <row r="9" spans="1:112" x14ac:dyDescent="0.3">
      <c r="A9" s="3" t="s">
        <v>82</v>
      </c>
      <c r="B9" s="3" t="s">
        <v>83</v>
      </c>
      <c r="C9" s="10" t="s">
        <v>29</v>
      </c>
      <c r="D9" s="10" t="s">
        <v>35</v>
      </c>
      <c r="E9" s="10" t="s">
        <v>35</v>
      </c>
      <c r="F9" s="10" t="s">
        <v>35</v>
      </c>
      <c r="G9" s="9" t="s">
        <v>35</v>
      </c>
      <c r="H9" s="10" t="s">
        <v>119</v>
      </c>
    </row>
    <row r="10" spans="1:112" x14ac:dyDescent="0.3">
      <c r="A10" s="3" t="s">
        <v>111</v>
      </c>
      <c r="B10" s="3" t="s">
        <v>112</v>
      </c>
      <c r="C10" s="10" t="s">
        <v>78</v>
      </c>
      <c r="D10" s="10" t="s">
        <v>109</v>
      </c>
      <c r="E10" s="10" t="s">
        <v>129</v>
      </c>
      <c r="F10" s="10" t="s">
        <v>109</v>
      </c>
      <c r="G10" s="9" t="s">
        <v>129</v>
      </c>
      <c r="H10" s="10" t="s">
        <v>130</v>
      </c>
    </row>
    <row r="11" spans="1:112" x14ac:dyDescent="0.3">
      <c r="A11" s="11"/>
      <c r="B11" s="11"/>
      <c r="C11" s="11"/>
      <c r="D11" s="11"/>
      <c r="E11" s="11"/>
      <c r="F11" s="11"/>
      <c r="G11" s="11"/>
      <c r="H11" s="11"/>
    </row>
    <row r="12" spans="1:112" x14ac:dyDescent="0.3">
      <c r="A12" s="12" t="s">
        <v>131</v>
      </c>
    </row>
    <row r="13" spans="1:112" x14ac:dyDescent="0.3">
      <c r="A13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H12"/>
  <sheetViews>
    <sheetView workbookViewId="0">
      <selection activeCell="E25" sqref="E25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132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29</v>
      </c>
      <c r="D4" s="10" t="s">
        <v>133</v>
      </c>
      <c r="E4" s="10" t="s">
        <v>134</v>
      </c>
      <c r="F4" s="10" t="s">
        <v>133</v>
      </c>
      <c r="G4" s="9" t="s">
        <v>134</v>
      </c>
      <c r="H4" s="10" t="s">
        <v>135</v>
      </c>
    </row>
    <row r="5" spans="1:112" x14ac:dyDescent="0.3">
      <c r="A5" s="3" t="s">
        <v>30</v>
      </c>
      <c r="B5" s="3" t="s">
        <v>31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57</v>
      </c>
      <c r="B6" s="3" t="s">
        <v>58</v>
      </c>
      <c r="C6" s="10" t="s">
        <v>29</v>
      </c>
      <c r="D6" s="10" t="s">
        <v>29</v>
      </c>
      <c r="E6" s="10" t="s">
        <v>29</v>
      </c>
      <c r="F6" s="10" t="s">
        <v>29</v>
      </c>
      <c r="G6" s="9" t="s">
        <v>29</v>
      </c>
      <c r="H6" s="10" t="s">
        <v>29</v>
      </c>
    </row>
    <row r="7" spans="1:112" x14ac:dyDescent="0.3">
      <c r="A7" s="3" t="s">
        <v>63</v>
      </c>
      <c r="B7" s="3" t="s">
        <v>64</v>
      </c>
      <c r="C7" s="10" t="s">
        <v>29</v>
      </c>
      <c r="D7" s="10" t="s">
        <v>136</v>
      </c>
      <c r="E7" s="10" t="s">
        <v>137</v>
      </c>
      <c r="F7" s="10" t="s">
        <v>136</v>
      </c>
      <c r="G7" s="9" t="s">
        <v>137</v>
      </c>
      <c r="H7" s="10" t="s">
        <v>137</v>
      </c>
    </row>
    <row r="8" spans="1:112" x14ac:dyDescent="0.3">
      <c r="A8" s="3" t="s">
        <v>82</v>
      </c>
      <c r="B8" s="3" t="s">
        <v>83</v>
      </c>
      <c r="C8" s="10" t="s">
        <v>29</v>
      </c>
      <c r="D8" s="10" t="s">
        <v>138</v>
      </c>
      <c r="E8" s="10" t="s">
        <v>139</v>
      </c>
      <c r="F8" s="10" t="s">
        <v>138</v>
      </c>
      <c r="G8" s="9" t="s">
        <v>139</v>
      </c>
      <c r="H8" s="10" t="s">
        <v>103</v>
      </c>
    </row>
    <row r="9" spans="1:112" x14ac:dyDescent="0.3">
      <c r="A9" s="3" t="s">
        <v>111</v>
      </c>
      <c r="B9" s="3" t="s">
        <v>112</v>
      </c>
      <c r="C9" s="10" t="s">
        <v>29</v>
      </c>
      <c r="D9" s="10" t="s">
        <v>140</v>
      </c>
      <c r="E9" s="10" t="s">
        <v>141</v>
      </c>
      <c r="F9" s="10" t="s">
        <v>140</v>
      </c>
      <c r="G9" s="9" t="s">
        <v>141</v>
      </c>
      <c r="H9" s="10" t="s">
        <v>67</v>
      </c>
    </row>
    <row r="10" spans="1:112" x14ac:dyDescent="0.3">
      <c r="A10" s="11"/>
      <c r="B10" s="11"/>
      <c r="C10" s="11"/>
      <c r="D10" s="11"/>
      <c r="E10" s="11"/>
      <c r="F10" s="11"/>
      <c r="G10" s="11"/>
      <c r="H10" s="11"/>
    </row>
    <row r="11" spans="1:112" x14ac:dyDescent="0.3">
      <c r="A11" s="12" t="s">
        <v>142</v>
      </c>
    </row>
    <row r="12" spans="1:112" x14ac:dyDescent="0.3">
      <c r="A12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H17"/>
  <sheetViews>
    <sheetView workbookViewId="0">
      <selection activeCell="F22" sqref="F22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143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78</v>
      </c>
      <c r="D4" s="10" t="s">
        <v>102</v>
      </c>
      <c r="E4" s="10" t="s">
        <v>138</v>
      </c>
      <c r="F4" s="10" t="s">
        <v>123</v>
      </c>
      <c r="G4" s="9" t="s">
        <v>138</v>
      </c>
      <c r="H4" s="10" t="s">
        <v>102</v>
      </c>
    </row>
    <row r="5" spans="1:112" x14ac:dyDescent="0.3">
      <c r="A5" s="3" t="s">
        <v>27</v>
      </c>
      <c r="B5" s="3" t="s">
        <v>28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30</v>
      </c>
      <c r="B6" s="3" t="s">
        <v>31</v>
      </c>
      <c r="C6" s="10" t="s">
        <v>78</v>
      </c>
      <c r="D6" s="10" t="s">
        <v>144</v>
      </c>
      <c r="E6" s="10" t="s">
        <v>144</v>
      </c>
      <c r="F6" s="10" t="s">
        <v>144</v>
      </c>
      <c r="G6" s="9" t="s">
        <v>144</v>
      </c>
      <c r="H6" s="10" t="s">
        <v>144</v>
      </c>
    </row>
    <row r="7" spans="1:112" x14ac:dyDescent="0.3">
      <c r="A7" s="3" t="s">
        <v>45</v>
      </c>
      <c r="B7" s="3" t="s">
        <v>46</v>
      </c>
      <c r="C7" s="10" t="s">
        <v>78</v>
      </c>
      <c r="D7" s="10" t="s">
        <v>80</v>
      </c>
      <c r="E7" s="10" t="s">
        <v>145</v>
      </c>
      <c r="F7" s="10" t="s">
        <v>80</v>
      </c>
      <c r="G7" s="9" t="s">
        <v>145</v>
      </c>
      <c r="H7" s="10" t="s">
        <v>80</v>
      </c>
    </row>
    <row r="8" spans="1:112" x14ac:dyDescent="0.3">
      <c r="A8" s="3" t="s">
        <v>49</v>
      </c>
      <c r="B8" s="3" t="s">
        <v>50</v>
      </c>
      <c r="C8" s="10" t="s">
        <v>78</v>
      </c>
      <c r="D8" s="10" t="s">
        <v>34</v>
      </c>
      <c r="E8" s="10" t="s">
        <v>103</v>
      </c>
      <c r="F8" s="10" t="s">
        <v>34</v>
      </c>
      <c r="G8" s="9" t="s">
        <v>120</v>
      </c>
      <c r="H8" s="10" t="s">
        <v>66</v>
      </c>
    </row>
    <row r="9" spans="1:112" x14ac:dyDescent="0.3">
      <c r="A9" s="3" t="s">
        <v>75</v>
      </c>
      <c r="B9" s="3" t="s">
        <v>76</v>
      </c>
      <c r="C9" s="10" t="s">
        <v>29</v>
      </c>
      <c r="D9" s="10" t="s">
        <v>29</v>
      </c>
      <c r="E9" s="10" t="s">
        <v>78</v>
      </c>
      <c r="F9" s="10" t="s">
        <v>29</v>
      </c>
      <c r="G9" s="9" t="s">
        <v>29</v>
      </c>
      <c r="H9" s="10" t="s">
        <v>29</v>
      </c>
    </row>
    <row r="10" spans="1:112" x14ac:dyDescent="0.3">
      <c r="A10" s="3" t="s">
        <v>57</v>
      </c>
      <c r="B10" s="3" t="s">
        <v>58</v>
      </c>
      <c r="C10" s="10" t="s">
        <v>29</v>
      </c>
      <c r="D10" s="10" t="s">
        <v>29</v>
      </c>
      <c r="E10" s="10" t="s">
        <v>29</v>
      </c>
      <c r="F10" s="10" t="s">
        <v>29</v>
      </c>
      <c r="G10" s="9" t="s">
        <v>29</v>
      </c>
      <c r="H10" s="10" t="s">
        <v>29</v>
      </c>
    </row>
    <row r="11" spans="1:112" x14ac:dyDescent="0.3">
      <c r="A11" s="3" t="s">
        <v>63</v>
      </c>
      <c r="B11" s="3" t="s">
        <v>64</v>
      </c>
      <c r="C11" s="10" t="s">
        <v>78</v>
      </c>
      <c r="D11" s="10" t="s">
        <v>105</v>
      </c>
      <c r="E11" s="10" t="s">
        <v>146</v>
      </c>
      <c r="F11" s="10" t="s">
        <v>105</v>
      </c>
      <c r="G11" s="9" t="s">
        <v>146</v>
      </c>
      <c r="H11" s="10" t="s">
        <v>123</v>
      </c>
    </row>
    <row r="12" spans="1:112" x14ac:dyDescent="0.3">
      <c r="A12" s="3" t="s">
        <v>121</v>
      </c>
      <c r="B12" s="3" t="s">
        <v>122</v>
      </c>
      <c r="C12" s="10" t="s">
        <v>29</v>
      </c>
      <c r="D12" s="10" t="s">
        <v>103</v>
      </c>
      <c r="E12" s="10" t="s">
        <v>103</v>
      </c>
      <c r="F12" s="10" t="s">
        <v>103</v>
      </c>
      <c r="G12" s="9" t="s">
        <v>103</v>
      </c>
      <c r="H12" s="10" t="s">
        <v>130</v>
      </c>
    </row>
    <row r="13" spans="1:112" x14ac:dyDescent="0.3">
      <c r="A13" s="3" t="s">
        <v>82</v>
      </c>
      <c r="B13" s="3" t="s">
        <v>83</v>
      </c>
      <c r="C13" s="10" t="s">
        <v>29</v>
      </c>
      <c r="D13" s="10" t="s">
        <v>23</v>
      </c>
      <c r="E13" s="10" t="s">
        <v>123</v>
      </c>
      <c r="F13" s="10" t="s">
        <v>52</v>
      </c>
      <c r="G13" s="9" t="s">
        <v>123</v>
      </c>
      <c r="H13" s="10" t="s">
        <v>103</v>
      </c>
    </row>
    <row r="14" spans="1:112" x14ac:dyDescent="0.3">
      <c r="A14" s="3" t="s">
        <v>111</v>
      </c>
      <c r="B14" s="3" t="s">
        <v>112</v>
      </c>
      <c r="C14" s="10" t="s">
        <v>29</v>
      </c>
      <c r="D14" s="10" t="s">
        <v>60</v>
      </c>
      <c r="E14" s="10" t="s">
        <v>105</v>
      </c>
      <c r="F14" s="10" t="s">
        <v>60</v>
      </c>
      <c r="G14" s="9" t="s">
        <v>105</v>
      </c>
      <c r="H14" s="10" t="s">
        <v>147</v>
      </c>
    </row>
    <row r="15" spans="1:112" x14ac:dyDescent="0.3">
      <c r="A15" s="11"/>
      <c r="B15" s="11"/>
      <c r="C15" s="11"/>
      <c r="D15" s="11"/>
      <c r="E15" s="11"/>
      <c r="F15" s="11"/>
      <c r="G15" s="11"/>
      <c r="H15" s="11"/>
    </row>
    <row r="16" spans="1:112" x14ac:dyDescent="0.3">
      <c r="A16" s="12" t="s">
        <v>148</v>
      </c>
    </row>
    <row r="17" spans="1:1" x14ac:dyDescent="0.3">
      <c r="A17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H12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149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78</v>
      </c>
      <c r="D4" s="10" t="s">
        <v>66</v>
      </c>
      <c r="E4" s="10" t="s">
        <v>102</v>
      </c>
      <c r="F4" s="10" t="s">
        <v>66</v>
      </c>
      <c r="G4" s="9" t="s">
        <v>102</v>
      </c>
      <c r="H4" s="10" t="s">
        <v>66</v>
      </c>
    </row>
    <row r="5" spans="1:112" x14ac:dyDescent="0.3">
      <c r="A5" s="3" t="s">
        <v>150</v>
      </c>
      <c r="B5" s="3" t="s">
        <v>151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75</v>
      </c>
      <c r="B6" s="3" t="s">
        <v>76</v>
      </c>
      <c r="C6" s="10" t="s">
        <v>29</v>
      </c>
      <c r="D6" s="10" t="s">
        <v>29</v>
      </c>
      <c r="E6" s="10" t="s">
        <v>29</v>
      </c>
      <c r="F6" s="10" t="s">
        <v>29</v>
      </c>
      <c r="G6" s="9" t="s">
        <v>29</v>
      </c>
      <c r="H6" s="10" t="s">
        <v>29</v>
      </c>
    </row>
    <row r="7" spans="1:112" x14ac:dyDescent="0.3">
      <c r="A7" s="3" t="s">
        <v>63</v>
      </c>
      <c r="B7" s="3" t="s">
        <v>64</v>
      </c>
      <c r="C7" s="10" t="s">
        <v>108</v>
      </c>
      <c r="D7" s="10" t="s">
        <v>107</v>
      </c>
      <c r="E7" s="10" t="s">
        <v>88</v>
      </c>
      <c r="F7" s="10" t="s">
        <v>89</v>
      </c>
      <c r="G7" s="9" t="s">
        <v>109</v>
      </c>
      <c r="H7" s="10" t="s">
        <v>89</v>
      </c>
    </row>
    <row r="8" spans="1:112" x14ac:dyDescent="0.3">
      <c r="A8" s="3" t="s">
        <v>121</v>
      </c>
      <c r="B8" s="3" t="s">
        <v>122</v>
      </c>
      <c r="C8" s="10" t="s">
        <v>78</v>
      </c>
      <c r="D8" s="10" t="s">
        <v>53</v>
      </c>
      <c r="E8" s="10" t="s">
        <v>152</v>
      </c>
      <c r="F8" s="10" t="s">
        <v>53</v>
      </c>
      <c r="G8" s="9" t="s">
        <v>152</v>
      </c>
      <c r="H8" s="10" t="s">
        <v>120</v>
      </c>
    </row>
    <row r="9" spans="1:112" x14ac:dyDescent="0.3">
      <c r="A9" s="3" t="s">
        <v>111</v>
      </c>
      <c r="B9" s="3" t="s">
        <v>112</v>
      </c>
      <c r="C9" s="10" t="s">
        <v>78</v>
      </c>
      <c r="D9" s="10" t="s">
        <v>66</v>
      </c>
      <c r="E9" s="10" t="s">
        <v>127</v>
      </c>
      <c r="F9" s="10" t="s">
        <v>66</v>
      </c>
      <c r="G9" s="9" t="s">
        <v>127</v>
      </c>
      <c r="H9" s="10" t="s">
        <v>47</v>
      </c>
    </row>
    <row r="10" spans="1:112" x14ac:dyDescent="0.3">
      <c r="A10" s="11"/>
      <c r="B10" s="11"/>
      <c r="C10" s="11"/>
      <c r="D10" s="11"/>
      <c r="E10" s="11"/>
      <c r="F10" s="11"/>
      <c r="G10" s="11"/>
      <c r="H10" s="11"/>
    </row>
    <row r="11" spans="1:112" x14ac:dyDescent="0.3">
      <c r="A11" s="12" t="s">
        <v>153</v>
      </c>
    </row>
    <row r="12" spans="1:112" x14ac:dyDescent="0.3">
      <c r="A12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H12"/>
  <sheetViews>
    <sheetView workbookViewId="0">
      <selection activeCell="F27"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154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29</v>
      </c>
      <c r="D4" s="10" t="s">
        <v>80</v>
      </c>
      <c r="E4" s="10" t="s">
        <v>40</v>
      </c>
      <c r="F4" s="10" t="s">
        <v>80</v>
      </c>
      <c r="G4" s="9" t="s">
        <v>40</v>
      </c>
      <c r="H4" s="10" t="s">
        <v>80</v>
      </c>
    </row>
    <row r="5" spans="1:112" x14ac:dyDescent="0.3">
      <c r="A5" s="3" t="s">
        <v>96</v>
      </c>
      <c r="B5" s="3" t="s">
        <v>97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63</v>
      </c>
      <c r="B6" s="3" t="s">
        <v>64</v>
      </c>
      <c r="C6" s="10" t="s">
        <v>29</v>
      </c>
      <c r="D6" s="10" t="s">
        <v>29</v>
      </c>
      <c r="E6" s="10" t="s">
        <v>47</v>
      </c>
      <c r="F6" s="10" t="s">
        <v>29</v>
      </c>
      <c r="G6" s="9" t="s">
        <v>29</v>
      </c>
      <c r="H6" s="10" t="s">
        <v>29</v>
      </c>
    </row>
    <row r="7" spans="1:112" x14ac:dyDescent="0.3">
      <c r="A7" s="3" t="s">
        <v>121</v>
      </c>
      <c r="B7" s="3" t="s">
        <v>122</v>
      </c>
      <c r="C7" s="10" t="s">
        <v>29</v>
      </c>
      <c r="D7" s="10" t="s">
        <v>29</v>
      </c>
      <c r="E7" s="10" t="s">
        <v>29</v>
      </c>
      <c r="F7" s="10" t="s">
        <v>29</v>
      </c>
      <c r="G7" s="9" t="s">
        <v>29</v>
      </c>
      <c r="H7" s="10" t="s">
        <v>29</v>
      </c>
    </row>
    <row r="8" spans="1:112" x14ac:dyDescent="0.3">
      <c r="A8" s="3" t="s">
        <v>82</v>
      </c>
      <c r="B8" s="3" t="s">
        <v>83</v>
      </c>
      <c r="C8" s="10" t="s">
        <v>29</v>
      </c>
      <c r="D8" s="10" t="s">
        <v>29</v>
      </c>
      <c r="E8" s="10" t="s">
        <v>77</v>
      </c>
      <c r="F8" s="10" t="s">
        <v>29</v>
      </c>
      <c r="G8" s="9" t="s">
        <v>29</v>
      </c>
      <c r="H8" s="10" t="s">
        <v>29</v>
      </c>
    </row>
    <row r="9" spans="1:112" x14ac:dyDescent="0.3">
      <c r="A9" s="3" t="s">
        <v>111</v>
      </c>
      <c r="B9" s="3" t="s">
        <v>112</v>
      </c>
      <c r="C9" s="10" t="s">
        <v>78</v>
      </c>
      <c r="D9" s="10" t="s">
        <v>51</v>
      </c>
      <c r="E9" s="10" t="s">
        <v>88</v>
      </c>
      <c r="F9" s="10" t="s">
        <v>51</v>
      </c>
      <c r="G9" s="9" t="s">
        <v>88</v>
      </c>
      <c r="H9" s="10" t="s">
        <v>51</v>
      </c>
    </row>
    <row r="10" spans="1:112" x14ac:dyDescent="0.3">
      <c r="A10" s="11"/>
      <c r="B10" s="11"/>
      <c r="C10" s="11"/>
      <c r="D10" s="11"/>
      <c r="E10" s="11"/>
      <c r="F10" s="11"/>
      <c r="G10" s="11"/>
      <c r="H10" s="11"/>
    </row>
    <row r="11" spans="1:112" x14ac:dyDescent="0.3">
      <c r="A11" s="12" t="s">
        <v>155</v>
      </c>
    </row>
    <row r="12" spans="1:112" x14ac:dyDescent="0.3">
      <c r="A12" s="13" t="s">
        <v>69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H14"/>
  <sheetViews>
    <sheetView workbookViewId="0">
      <selection activeCell="C28" sqref="C28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156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78</v>
      </c>
      <c r="D4" s="10" t="s">
        <v>66</v>
      </c>
      <c r="E4" s="10" t="s">
        <v>102</v>
      </c>
      <c r="F4" s="10" t="s">
        <v>66</v>
      </c>
      <c r="G4" s="9" t="s">
        <v>102</v>
      </c>
      <c r="H4" s="10" t="s">
        <v>66</v>
      </c>
    </row>
    <row r="5" spans="1:112" x14ac:dyDescent="0.3">
      <c r="A5" s="3" t="s">
        <v>150</v>
      </c>
      <c r="B5" s="3" t="s">
        <v>151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96</v>
      </c>
      <c r="B6" s="3" t="s">
        <v>97</v>
      </c>
      <c r="C6" s="10" t="s">
        <v>29</v>
      </c>
      <c r="D6" s="10" t="s">
        <v>29</v>
      </c>
      <c r="E6" s="10" t="s">
        <v>29</v>
      </c>
      <c r="F6" s="10" t="s">
        <v>29</v>
      </c>
      <c r="G6" s="9" t="s">
        <v>29</v>
      </c>
      <c r="H6" s="10" t="s">
        <v>29</v>
      </c>
    </row>
    <row r="7" spans="1:112" x14ac:dyDescent="0.3">
      <c r="A7" s="3" t="s">
        <v>75</v>
      </c>
      <c r="B7" s="3" t="s">
        <v>76</v>
      </c>
      <c r="C7" s="10" t="s">
        <v>29</v>
      </c>
      <c r="D7" s="10" t="s">
        <v>29</v>
      </c>
      <c r="E7" s="10" t="s">
        <v>29</v>
      </c>
      <c r="F7" s="10" t="s">
        <v>29</v>
      </c>
      <c r="G7" s="9" t="s">
        <v>29</v>
      </c>
      <c r="H7" s="10" t="s">
        <v>29</v>
      </c>
    </row>
    <row r="8" spans="1:112" x14ac:dyDescent="0.3">
      <c r="A8" s="3" t="s">
        <v>63</v>
      </c>
      <c r="B8" s="3" t="s">
        <v>64</v>
      </c>
      <c r="C8" s="10" t="s">
        <v>108</v>
      </c>
      <c r="D8" s="10" t="s">
        <v>107</v>
      </c>
      <c r="E8" s="10" t="s">
        <v>88</v>
      </c>
      <c r="F8" s="10" t="s">
        <v>89</v>
      </c>
      <c r="G8" s="9" t="s">
        <v>109</v>
      </c>
      <c r="H8" s="10" t="s">
        <v>89</v>
      </c>
    </row>
    <row r="9" spans="1:112" x14ac:dyDescent="0.3">
      <c r="A9" s="3" t="s">
        <v>121</v>
      </c>
      <c r="B9" s="3" t="s">
        <v>122</v>
      </c>
      <c r="C9" s="10" t="s">
        <v>78</v>
      </c>
      <c r="D9" s="10" t="s">
        <v>124</v>
      </c>
      <c r="E9" s="10" t="s">
        <v>139</v>
      </c>
      <c r="F9" s="10" t="s">
        <v>124</v>
      </c>
      <c r="G9" s="9" t="s">
        <v>139</v>
      </c>
      <c r="H9" s="10" t="s">
        <v>35</v>
      </c>
    </row>
    <row r="10" spans="1:112" x14ac:dyDescent="0.3">
      <c r="A10" s="3" t="s">
        <v>82</v>
      </c>
      <c r="B10" s="3" t="s">
        <v>83</v>
      </c>
      <c r="C10" s="10" t="s">
        <v>29</v>
      </c>
      <c r="D10" s="10" t="s">
        <v>29</v>
      </c>
      <c r="E10" s="10" t="s">
        <v>77</v>
      </c>
      <c r="F10" s="10" t="s">
        <v>29</v>
      </c>
      <c r="G10" s="9" t="s">
        <v>29</v>
      </c>
      <c r="H10" s="10" t="s">
        <v>29</v>
      </c>
    </row>
    <row r="11" spans="1:112" x14ac:dyDescent="0.3">
      <c r="A11" s="3" t="s">
        <v>111</v>
      </c>
      <c r="B11" s="3" t="s">
        <v>112</v>
      </c>
      <c r="C11" s="10" t="s">
        <v>78</v>
      </c>
      <c r="D11" s="10" t="s">
        <v>119</v>
      </c>
      <c r="E11" s="10" t="s">
        <v>37</v>
      </c>
      <c r="F11" s="10" t="s">
        <v>119</v>
      </c>
      <c r="G11" s="9" t="s">
        <v>37</v>
      </c>
      <c r="H11" s="10" t="s">
        <v>47</v>
      </c>
    </row>
    <row r="12" spans="1:112" x14ac:dyDescent="0.3">
      <c r="A12" s="11"/>
      <c r="B12" s="11"/>
      <c r="C12" s="11"/>
      <c r="D12" s="11"/>
      <c r="E12" s="11"/>
      <c r="F12" s="11"/>
      <c r="G12" s="11"/>
      <c r="H12" s="11"/>
    </row>
    <row r="13" spans="1:112" x14ac:dyDescent="0.3">
      <c r="A13" s="12" t="s">
        <v>157</v>
      </c>
    </row>
    <row r="14" spans="1:112" x14ac:dyDescent="0.3">
      <c r="A14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H18"/>
  <sheetViews>
    <sheetView workbookViewId="0">
      <selection activeCell="C25" sqref="C25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158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59</v>
      </c>
      <c r="D4" s="10" t="s">
        <v>159</v>
      </c>
      <c r="E4" s="10" t="s">
        <v>160</v>
      </c>
      <c r="F4" s="10" t="s">
        <v>161</v>
      </c>
      <c r="G4" s="9" t="s">
        <v>162</v>
      </c>
      <c r="H4" s="10" t="s">
        <v>163</v>
      </c>
    </row>
    <row r="5" spans="1:112" x14ac:dyDescent="0.3">
      <c r="A5" s="3" t="s">
        <v>150</v>
      </c>
      <c r="B5" s="3" t="s">
        <v>151</v>
      </c>
      <c r="C5" s="10" t="s">
        <v>29</v>
      </c>
      <c r="D5" s="10" t="s">
        <v>29</v>
      </c>
      <c r="E5" s="10" t="s">
        <v>145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92</v>
      </c>
      <c r="B6" s="3" t="s">
        <v>93</v>
      </c>
      <c r="C6" s="10" t="s">
        <v>29</v>
      </c>
      <c r="D6" s="10" t="s">
        <v>80</v>
      </c>
      <c r="E6" s="10" t="s">
        <v>80</v>
      </c>
      <c r="F6" s="10" t="s">
        <v>80</v>
      </c>
      <c r="G6" s="9" t="s">
        <v>80</v>
      </c>
      <c r="H6" s="10" t="s">
        <v>80</v>
      </c>
    </row>
    <row r="7" spans="1:112" x14ac:dyDescent="0.3">
      <c r="A7" s="3" t="s">
        <v>96</v>
      </c>
      <c r="B7" s="3" t="s">
        <v>97</v>
      </c>
      <c r="C7" s="10" t="s">
        <v>29</v>
      </c>
      <c r="D7" s="10" t="s">
        <v>29</v>
      </c>
      <c r="E7" s="10" t="s">
        <v>77</v>
      </c>
      <c r="F7" s="10" t="s">
        <v>29</v>
      </c>
      <c r="G7" s="9" t="s">
        <v>29</v>
      </c>
      <c r="H7" s="10" t="s">
        <v>29</v>
      </c>
    </row>
    <row r="8" spans="1:112" x14ac:dyDescent="0.3">
      <c r="A8" s="3" t="s">
        <v>27</v>
      </c>
      <c r="B8" s="3" t="s">
        <v>28</v>
      </c>
      <c r="C8" s="10" t="s">
        <v>29</v>
      </c>
      <c r="D8" s="10" t="s">
        <v>29</v>
      </c>
      <c r="E8" s="10" t="s">
        <v>53</v>
      </c>
      <c r="F8" s="10" t="s">
        <v>29</v>
      </c>
      <c r="G8" s="9" t="s">
        <v>29</v>
      </c>
      <c r="H8" s="10" t="s">
        <v>29</v>
      </c>
    </row>
    <row r="9" spans="1:112" x14ac:dyDescent="0.3">
      <c r="A9" s="3" t="s">
        <v>30</v>
      </c>
      <c r="B9" s="3" t="s">
        <v>31</v>
      </c>
      <c r="C9" s="10" t="s">
        <v>88</v>
      </c>
      <c r="D9" s="10" t="s">
        <v>164</v>
      </c>
      <c r="E9" s="10" t="s">
        <v>165</v>
      </c>
      <c r="F9" s="10" t="s">
        <v>73</v>
      </c>
      <c r="G9" s="9" t="s">
        <v>166</v>
      </c>
      <c r="H9" s="10" t="s">
        <v>166</v>
      </c>
    </row>
    <row r="10" spans="1:112" x14ac:dyDescent="0.3">
      <c r="A10" s="3" t="s">
        <v>167</v>
      </c>
      <c r="B10" s="3" t="s">
        <v>168</v>
      </c>
      <c r="C10" s="10" t="s">
        <v>169</v>
      </c>
      <c r="D10" s="10" t="s">
        <v>139</v>
      </c>
      <c r="E10" s="10" t="s">
        <v>56</v>
      </c>
      <c r="F10" s="10" t="s">
        <v>160</v>
      </c>
      <c r="G10" s="9" t="s">
        <v>170</v>
      </c>
      <c r="H10" s="10" t="s">
        <v>170</v>
      </c>
    </row>
    <row r="11" spans="1:112" x14ac:dyDescent="0.3">
      <c r="A11" s="3" t="s">
        <v>45</v>
      </c>
      <c r="B11" s="3" t="s">
        <v>46</v>
      </c>
      <c r="C11" s="10" t="s">
        <v>51</v>
      </c>
      <c r="D11" s="10" t="s">
        <v>102</v>
      </c>
      <c r="E11" s="10" t="s">
        <v>138</v>
      </c>
      <c r="F11" s="10" t="s">
        <v>26</v>
      </c>
      <c r="G11" s="9" t="s">
        <v>146</v>
      </c>
      <c r="H11" s="10" t="s">
        <v>146</v>
      </c>
    </row>
    <row r="12" spans="1:112" x14ac:dyDescent="0.3">
      <c r="A12" s="3" t="s">
        <v>49</v>
      </c>
      <c r="B12" s="3" t="s">
        <v>50</v>
      </c>
      <c r="C12" s="10" t="s">
        <v>107</v>
      </c>
      <c r="D12" s="10" t="s">
        <v>141</v>
      </c>
      <c r="E12" s="10" t="s">
        <v>171</v>
      </c>
      <c r="F12" s="10" t="s">
        <v>172</v>
      </c>
      <c r="G12" s="9" t="s">
        <v>173</v>
      </c>
      <c r="H12" s="10" t="s">
        <v>173</v>
      </c>
    </row>
    <row r="13" spans="1:112" x14ac:dyDescent="0.3">
      <c r="A13" s="3" t="s">
        <v>75</v>
      </c>
      <c r="B13" s="3" t="s">
        <v>76</v>
      </c>
      <c r="C13" s="10" t="s">
        <v>174</v>
      </c>
      <c r="D13" s="10" t="s">
        <v>80</v>
      </c>
      <c r="E13" s="10" t="s">
        <v>88</v>
      </c>
      <c r="F13" s="10" t="s">
        <v>47</v>
      </c>
      <c r="G13" s="9" t="s">
        <v>109</v>
      </c>
      <c r="H13" s="10" t="s">
        <v>109</v>
      </c>
    </row>
    <row r="14" spans="1:112" x14ac:dyDescent="0.3">
      <c r="A14" s="3" t="s">
        <v>57</v>
      </c>
      <c r="B14" s="3" t="s">
        <v>58</v>
      </c>
      <c r="C14" s="10" t="s">
        <v>116</v>
      </c>
      <c r="D14" s="10" t="s">
        <v>175</v>
      </c>
      <c r="E14" s="10" t="s">
        <v>176</v>
      </c>
      <c r="F14" s="10" t="s">
        <v>177</v>
      </c>
      <c r="G14" s="9" t="s">
        <v>43</v>
      </c>
      <c r="H14" s="10" t="s">
        <v>43</v>
      </c>
    </row>
    <row r="15" spans="1:112" x14ac:dyDescent="0.3">
      <c r="A15" s="3" t="s">
        <v>82</v>
      </c>
      <c r="B15" s="3" t="s">
        <v>83</v>
      </c>
      <c r="C15" s="10" t="s">
        <v>110</v>
      </c>
      <c r="D15" s="10" t="s">
        <v>178</v>
      </c>
      <c r="E15" s="10" t="s">
        <v>135</v>
      </c>
      <c r="F15" s="10" t="s">
        <v>55</v>
      </c>
      <c r="G15" s="9" t="s">
        <v>144</v>
      </c>
      <c r="H15" s="10" t="s">
        <v>144</v>
      </c>
    </row>
    <row r="16" spans="1:112" x14ac:dyDescent="0.3">
      <c r="A16" s="11"/>
      <c r="B16" s="11"/>
      <c r="C16" s="11"/>
      <c r="D16" s="11"/>
      <c r="E16" s="11"/>
      <c r="F16" s="11"/>
      <c r="G16" s="11"/>
      <c r="H16" s="11"/>
    </row>
    <row r="17" spans="1:1" x14ac:dyDescent="0.3">
      <c r="A17" s="12" t="s">
        <v>179</v>
      </c>
    </row>
    <row r="18" spans="1:1" x14ac:dyDescent="0.3">
      <c r="A18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H17"/>
  <sheetViews>
    <sheetView workbookViewId="0">
      <selection activeCell="C4" sqref="C4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180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78</v>
      </c>
      <c r="D4" s="10" t="s">
        <v>78</v>
      </c>
      <c r="E4" s="10" t="s">
        <v>108</v>
      </c>
      <c r="F4" s="10" t="s">
        <v>78</v>
      </c>
      <c r="G4" s="9" t="s">
        <v>77</v>
      </c>
      <c r="H4" s="10" t="s">
        <v>77</v>
      </c>
    </row>
    <row r="5" spans="1:112" x14ac:dyDescent="0.3">
      <c r="A5" s="3" t="s">
        <v>150</v>
      </c>
      <c r="B5" s="3" t="s">
        <v>151</v>
      </c>
      <c r="C5" s="10" t="s">
        <v>78</v>
      </c>
      <c r="D5" s="10" t="s">
        <v>29</v>
      </c>
      <c r="E5" s="10" t="s">
        <v>181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92</v>
      </c>
      <c r="B6" s="3" t="s">
        <v>93</v>
      </c>
      <c r="C6" s="10" t="s">
        <v>29</v>
      </c>
      <c r="D6" s="10" t="s">
        <v>77</v>
      </c>
      <c r="E6" s="10" t="s">
        <v>77</v>
      </c>
      <c r="F6" s="10" t="s">
        <v>174</v>
      </c>
      <c r="G6" s="9" t="s">
        <v>174</v>
      </c>
      <c r="H6" s="10" t="s">
        <v>174</v>
      </c>
    </row>
    <row r="7" spans="1:112" x14ac:dyDescent="0.3">
      <c r="A7" s="3" t="s">
        <v>96</v>
      </c>
      <c r="B7" s="3" t="s">
        <v>97</v>
      </c>
      <c r="C7" s="10" t="s">
        <v>29</v>
      </c>
      <c r="D7" s="10" t="s">
        <v>29</v>
      </c>
      <c r="E7" s="10" t="s">
        <v>29</v>
      </c>
      <c r="F7" s="10" t="s">
        <v>29</v>
      </c>
      <c r="G7" s="9" t="s">
        <v>29</v>
      </c>
      <c r="H7" s="10" t="s">
        <v>29</v>
      </c>
    </row>
    <row r="8" spans="1:112" x14ac:dyDescent="0.3">
      <c r="A8" s="3" t="s">
        <v>30</v>
      </c>
      <c r="B8" s="3" t="s">
        <v>31</v>
      </c>
      <c r="C8" s="10" t="s">
        <v>78</v>
      </c>
      <c r="D8" s="10" t="s">
        <v>29</v>
      </c>
      <c r="E8" s="10" t="s">
        <v>78</v>
      </c>
      <c r="F8" s="10" t="s">
        <v>78</v>
      </c>
      <c r="G8" s="9" t="s">
        <v>78</v>
      </c>
      <c r="H8" s="10" t="s">
        <v>78</v>
      </c>
    </row>
    <row r="9" spans="1:112" x14ac:dyDescent="0.3">
      <c r="A9" s="3" t="s">
        <v>75</v>
      </c>
      <c r="B9" s="3" t="s">
        <v>76</v>
      </c>
      <c r="C9" s="10" t="s">
        <v>78</v>
      </c>
      <c r="D9" s="10" t="s">
        <v>78</v>
      </c>
      <c r="E9" s="10" t="s">
        <v>78</v>
      </c>
      <c r="F9" s="10" t="s">
        <v>78</v>
      </c>
      <c r="G9" s="9" t="s">
        <v>78</v>
      </c>
      <c r="H9" s="10" t="s">
        <v>78</v>
      </c>
    </row>
    <row r="10" spans="1:112" x14ac:dyDescent="0.3">
      <c r="A10" s="3" t="s">
        <v>57</v>
      </c>
      <c r="B10" s="3" t="s">
        <v>58</v>
      </c>
      <c r="C10" s="10" t="s">
        <v>29</v>
      </c>
      <c r="D10" s="10" t="s">
        <v>29</v>
      </c>
      <c r="E10" s="10" t="s">
        <v>77</v>
      </c>
      <c r="F10" s="10" t="s">
        <v>29</v>
      </c>
      <c r="G10" s="9" t="s">
        <v>29</v>
      </c>
      <c r="H10" s="10" t="s">
        <v>29</v>
      </c>
    </row>
    <row r="11" spans="1:112" x14ac:dyDescent="0.3">
      <c r="A11" s="3" t="s">
        <v>63</v>
      </c>
      <c r="B11" s="3" t="s">
        <v>64</v>
      </c>
      <c r="C11" s="10" t="s">
        <v>29</v>
      </c>
      <c r="D11" s="10" t="s">
        <v>29</v>
      </c>
      <c r="E11" s="10" t="s">
        <v>77</v>
      </c>
      <c r="F11" s="10" t="s">
        <v>29</v>
      </c>
      <c r="G11" s="9" t="s">
        <v>29</v>
      </c>
      <c r="H11" s="10" t="s">
        <v>29</v>
      </c>
    </row>
    <row r="12" spans="1:112" x14ac:dyDescent="0.3">
      <c r="A12" s="3" t="s">
        <v>121</v>
      </c>
      <c r="B12" s="3" t="s">
        <v>122</v>
      </c>
      <c r="C12" s="10" t="s">
        <v>29</v>
      </c>
      <c r="D12" s="10" t="s">
        <v>181</v>
      </c>
      <c r="E12" s="10" t="s">
        <v>77</v>
      </c>
      <c r="F12" s="10" t="s">
        <v>181</v>
      </c>
      <c r="G12" s="9" t="s">
        <v>77</v>
      </c>
      <c r="H12" s="10" t="s">
        <v>29</v>
      </c>
    </row>
    <row r="13" spans="1:112" x14ac:dyDescent="0.3">
      <c r="A13" s="3" t="s">
        <v>82</v>
      </c>
      <c r="B13" s="3" t="s">
        <v>83</v>
      </c>
      <c r="C13" s="10" t="s">
        <v>29</v>
      </c>
      <c r="D13" s="10" t="s">
        <v>29</v>
      </c>
      <c r="E13" s="10" t="s">
        <v>77</v>
      </c>
      <c r="F13" s="10" t="s">
        <v>29</v>
      </c>
      <c r="G13" s="9" t="s">
        <v>77</v>
      </c>
      <c r="H13" s="10" t="s">
        <v>77</v>
      </c>
    </row>
    <row r="14" spans="1:112" x14ac:dyDescent="0.3">
      <c r="A14" s="3" t="s">
        <v>111</v>
      </c>
      <c r="B14" s="3" t="s">
        <v>112</v>
      </c>
      <c r="C14" s="10" t="s">
        <v>29</v>
      </c>
      <c r="D14" s="10" t="s">
        <v>29</v>
      </c>
      <c r="E14" s="10" t="s">
        <v>77</v>
      </c>
      <c r="F14" s="10" t="s">
        <v>29</v>
      </c>
      <c r="G14" s="9" t="s">
        <v>77</v>
      </c>
      <c r="H14" s="10" t="s">
        <v>29</v>
      </c>
    </row>
    <row r="15" spans="1:112" x14ac:dyDescent="0.3">
      <c r="A15" s="11"/>
      <c r="B15" s="11"/>
      <c r="C15" s="11"/>
      <c r="D15" s="11"/>
      <c r="E15" s="11"/>
      <c r="F15" s="11"/>
      <c r="G15" s="11"/>
      <c r="H15" s="11"/>
    </row>
    <row r="16" spans="1:112" x14ac:dyDescent="0.3">
      <c r="A16" s="12" t="s">
        <v>182</v>
      </c>
    </row>
    <row r="17" spans="1:1" x14ac:dyDescent="0.3">
      <c r="A17" s="13" t="s">
        <v>69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H20"/>
  <sheetViews>
    <sheetView workbookViewId="0">
      <selection activeCell="G26" sqref="G2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183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77</v>
      </c>
      <c r="D4" s="10" t="s">
        <v>22</v>
      </c>
      <c r="E4" s="10" t="s">
        <v>23</v>
      </c>
      <c r="F4" s="10" t="s">
        <v>127</v>
      </c>
      <c r="G4" s="9" t="s">
        <v>124</v>
      </c>
      <c r="H4" s="10" t="s">
        <v>102</v>
      </c>
    </row>
    <row r="5" spans="1:112" x14ac:dyDescent="0.3">
      <c r="A5" s="3" t="s">
        <v>150</v>
      </c>
      <c r="B5" s="3" t="s">
        <v>151</v>
      </c>
      <c r="C5" s="10" t="s">
        <v>78</v>
      </c>
      <c r="D5" s="10" t="s">
        <v>29</v>
      </c>
      <c r="E5" s="10" t="s">
        <v>77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92</v>
      </c>
      <c r="B6" s="3" t="s">
        <v>93</v>
      </c>
      <c r="C6" s="10" t="s">
        <v>29</v>
      </c>
      <c r="D6" s="10" t="s">
        <v>29</v>
      </c>
      <c r="E6" s="10" t="s">
        <v>29</v>
      </c>
      <c r="F6" s="10" t="s">
        <v>29</v>
      </c>
      <c r="G6" s="9" t="s">
        <v>29</v>
      </c>
      <c r="H6" s="10" t="s">
        <v>29</v>
      </c>
    </row>
    <row r="7" spans="1:112" x14ac:dyDescent="0.3">
      <c r="A7" s="3" t="s">
        <v>96</v>
      </c>
      <c r="B7" s="3" t="s">
        <v>97</v>
      </c>
      <c r="C7" s="10" t="s">
        <v>78</v>
      </c>
      <c r="D7" s="10" t="s">
        <v>29</v>
      </c>
      <c r="E7" s="10" t="s">
        <v>116</v>
      </c>
      <c r="F7" s="10" t="s">
        <v>29</v>
      </c>
      <c r="G7" s="9" t="s">
        <v>29</v>
      </c>
      <c r="H7" s="10" t="s">
        <v>29</v>
      </c>
    </row>
    <row r="8" spans="1:112" x14ac:dyDescent="0.3">
      <c r="A8" s="3" t="s">
        <v>27</v>
      </c>
      <c r="B8" s="3" t="s">
        <v>28</v>
      </c>
      <c r="C8" s="10" t="s">
        <v>29</v>
      </c>
      <c r="D8" s="10" t="s">
        <v>29</v>
      </c>
      <c r="E8" s="10" t="s">
        <v>29</v>
      </c>
      <c r="F8" s="10" t="s">
        <v>29</v>
      </c>
      <c r="G8" s="9" t="s">
        <v>29</v>
      </c>
      <c r="H8" s="10" t="s">
        <v>29</v>
      </c>
    </row>
    <row r="9" spans="1:112" x14ac:dyDescent="0.3">
      <c r="A9" s="3" t="s">
        <v>30</v>
      </c>
      <c r="B9" s="3" t="s">
        <v>31</v>
      </c>
      <c r="C9" s="10" t="s">
        <v>29</v>
      </c>
      <c r="D9" s="10" t="s">
        <v>29</v>
      </c>
      <c r="E9" s="10" t="s">
        <v>29</v>
      </c>
      <c r="F9" s="10" t="s">
        <v>29</v>
      </c>
      <c r="G9" s="9" t="s">
        <v>29</v>
      </c>
      <c r="H9" s="10" t="s">
        <v>29</v>
      </c>
    </row>
    <row r="10" spans="1:112" x14ac:dyDescent="0.3">
      <c r="A10" s="3" t="s">
        <v>38</v>
      </c>
      <c r="B10" s="3" t="s">
        <v>39</v>
      </c>
      <c r="C10" s="10" t="s">
        <v>77</v>
      </c>
      <c r="D10" s="10" t="s">
        <v>169</v>
      </c>
      <c r="E10" s="10" t="s">
        <v>65</v>
      </c>
      <c r="F10" s="10" t="s">
        <v>34</v>
      </c>
      <c r="G10" s="9" t="s">
        <v>66</v>
      </c>
      <c r="H10" s="10" t="s">
        <v>66</v>
      </c>
    </row>
    <row r="11" spans="1:112" x14ac:dyDescent="0.3">
      <c r="A11" s="3" t="s">
        <v>45</v>
      </c>
      <c r="B11" s="3" t="s">
        <v>46</v>
      </c>
      <c r="C11" s="10" t="s">
        <v>29</v>
      </c>
      <c r="D11" s="10" t="s">
        <v>29</v>
      </c>
      <c r="E11" s="10" t="s">
        <v>29</v>
      </c>
      <c r="F11" s="10" t="s">
        <v>29</v>
      </c>
      <c r="G11" s="9" t="s">
        <v>29</v>
      </c>
      <c r="H11" s="10" t="s">
        <v>29</v>
      </c>
    </row>
    <row r="12" spans="1:112" x14ac:dyDescent="0.3">
      <c r="A12" s="3" t="s">
        <v>75</v>
      </c>
      <c r="B12" s="3" t="s">
        <v>76</v>
      </c>
      <c r="C12" s="10" t="s">
        <v>29</v>
      </c>
      <c r="D12" s="10" t="s">
        <v>29</v>
      </c>
      <c r="E12" s="10" t="s">
        <v>65</v>
      </c>
      <c r="F12" s="10" t="s">
        <v>29</v>
      </c>
      <c r="G12" s="9" t="s">
        <v>66</v>
      </c>
      <c r="H12" s="10" t="s">
        <v>184</v>
      </c>
    </row>
    <row r="13" spans="1:112" x14ac:dyDescent="0.3">
      <c r="A13" s="3" t="s">
        <v>57</v>
      </c>
      <c r="B13" s="3" t="s">
        <v>58</v>
      </c>
      <c r="C13" s="10" t="s">
        <v>77</v>
      </c>
      <c r="D13" s="10" t="s">
        <v>123</v>
      </c>
      <c r="E13" s="10" t="s">
        <v>147</v>
      </c>
      <c r="F13" s="10" t="s">
        <v>147</v>
      </c>
      <c r="G13" s="9" t="s">
        <v>56</v>
      </c>
      <c r="H13" s="10" t="s">
        <v>56</v>
      </c>
    </row>
    <row r="14" spans="1:112" x14ac:dyDescent="0.3">
      <c r="A14" s="3" t="s">
        <v>63</v>
      </c>
      <c r="B14" s="3" t="s">
        <v>64</v>
      </c>
      <c r="C14" s="10" t="s">
        <v>77</v>
      </c>
      <c r="D14" s="10" t="s">
        <v>51</v>
      </c>
      <c r="E14" s="10" t="s">
        <v>145</v>
      </c>
      <c r="F14" s="10" t="s">
        <v>33</v>
      </c>
      <c r="G14" s="9" t="s">
        <v>89</v>
      </c>
      <c r="H14" s="10" t="s">
        <v>89</v>
      </c>
    </row>
    <row r="15" spans="1:112" x14ac:dyDescent="0.3">
      <c r="A15" s="3" t="s">
        <v>121</v>
      </c>
      <c r="B15" s="3" t="s">
        <v>122</v>
      </c>
      <c r="C15" s="10" t="s">
        <v>185</v>
      </c>
      <c r="D15" s="10" t="s">
        <v>88</v>
      </c>
      <c r="E15" s="10" t="s">
        <v>109</v>
      </c>
      <c r="F15" s="10" t="s">
        <v>109</v>
      </c>
      <c r="G15" s="9" t="s">
        <v>119</v>
      </c>
      <c r="H15" s="10" t="s">
        <v>119</v>
      </c>
    </row>
    <row r="16" spans="1:112" x14ac:dyDescent="0.3">
      <c r="A16" s="3" t="s">
        <v>82</v>
      </c>
      <c r="B16" s="3" t="s">
        <v>83</v>
      </c>
      <c r="C16" s="10" t="s">
        <v>185</v>
      </c>
      <c r="D16" s="10" t="s">
        <v>128</v>
      </c>
      <c r="E16" s="10" t="s">
        <v>52</v>
      </c>
      <c r="F16" s="10" t="s">
        <v>120</v>
      </c>
      <c r="G16" s="9" t="s">
        <v>102</v>
      </c>
      <c r="H16" s="10" t="s">
        <v>127</v>
      </c>
    </row>
    <row r="17" spans="1:8" x14ac:dyDescent="0.3">
      <c r="A17" s="3" t="s">
        <v>111</v>
      </c>
      <c r="B17" s="3" t="s">
        <v>112</v>
      </c>
      <c r="C17" s="10" t="s">
        <v>77</v>
      </c>
      <c r="D17" s="10" t="s">
        <v>34</v>
      </c>
      <c r="E17" s="10" t="s">
        <v>120</v>
      </c>
      <c r="F17" s="10" t="s">
        <v>119</v>
      </c>
      <c r="G17" s="9" t="s">
        <v>48</v>
      </c>
      <c r="H17" s="10" t="s">
        <v>48</v>
      </c>
    </row>
    <row r="18" spans="1:8" x14ac:dyDescent="0.3">
      <c r="A18" s="11"/>
      <c r="B18" s="11"/>
      <c r="C18" s="11"/>
      <c r="D18" s="11"/>
      <c r="E18" s="11"/>
      <c r="F18" s="11"/>
      <c r="G18" s="11"/>
      <c r="H18" s="11"/>
    </row>
    <row r="19" spans="1:8" x14ac:dyDescent="0.3">
      <c r="A19" s="12" t="s">
        <v>186</v>
      </c>
    </row>
    <row r="20" spans="1:8" x14ac:dyDescent="0.3">
      <c r="A20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H16"/>
  <sheetViews>
    <sheetView workbookViewId="0">
      <selection activeCell="C25" sqref="C25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187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29</v>
      </c>
      <c r="D4" s="10" t="s">
        <v>138</v>
      </c>
      <c r="E4" s="10" t="s">
        <v>188</v>
      </c>
      <c r="F4" s="10" t="s">
        <v>138</v>
      </c>
      <c r="G4" s="9" t="s">
        <v>188</v>
      </c>
      <c r="H4" s="10" t="s">
        <v>104</v>
      </c>
    </row>
    <row r="5" spans="1:112" x14ac:dyDescent="0.3">
      <c r="A5" s="3" t="s">
        <v>27</v>
      </c>
      <c r="B5" s="3" t="s">
        <v>28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167</v>
      </c>
      <c r="B6" s="3" t="s">
        <v>168</v>
      </c>
      <c r="C6" s="10" t="s">
        <v>29</v>
      </c>
      <c r="D6" s="10" t="s">
        <v>29</v>
      </c>
      <c r="E6" s="10" t="s">
        <v>29</v>
      </c>
      <c r="F6" s="10" t="s">
        <v>29</v>
      </c>
      <c r="G6" s="9" t="s">
        <v>29</v>
      </c>
      <c r="H6" s="10" t="s">
        <v>29</v>
      </c>
    </row>
    <row r="7" spans="1:112" x14ac:dyDescent="0.3">
      <c r="A7" s="3" t="s">
        <v>38</v>
      </c>
      <c r="B7" s="3" t="s">
        <v>39</v>
      </c>
      <c r="C7" s="10" t="s">
        <v>29</v>
      </c>
      <c r="D7" s="10" t="s">
        <v>29</v>
      </c>
      <c r="E7" s="10" t="s">
        <v>29</v>
      </c>
      <c r="F7" s="10" t="s">
        <v>29</v>
      </c>
      <c r="G7" s="9" t="s">
        <v>29</v>
      </c>
      <c r="H7" s="10" t="s">
        <v>29</v>
      </c>
    </row>
    <row r="8" spans="1:112" x14ac:dyDescent="0.3">
      <c r="A8" s="3" t="s">
        <v>75</v>
      </c>
      <c r="B8" s="3" t="s">
        <v>76</v>
      </c>
      <c r="C8" s="10" t="s">
        <v>29</v>
      </c>
      <c r="D8" s="10" t="s">
        <v>80</v>
      </c>
      <c r="E8" s="10" t="s">
        <v>189</v>
      </c>
      <c r="F8" s="10" t="s">
        <v>169</v>
      </c>
      <c r="G8" s="9" t="s">
        <v>90</v>
      </c>
      <c r="H8" s="10" t="s">
        <v>88</v>
      </c>
    </row>
    <row r="9" spans="1:112" x14ac:dyDescent="0.3">
      <c r="A9" s="3" t="s">
        <v>57</v>
      </c>
      <c r="B9" s="3" t="s">
        <v>58</v>
      </c>
      <c r="C9" s="10" t="s">
        <v>29</v>
      </c>
      <c r="D9" s="10" t="s">
        <v>98</v>
      </c>
      <c r="E9" s="10" t="s">
        <v>85</v>
      </c>
      <c r="F9" s="10" t="s">
        <v>98</v>
      </c>
      <c r="G9" s="9" t="s">
        <v>80</v>
      </c>
      <c r="H9" s="10" t="s">
        <v>80</v>
      </c>
    </row>
    <row r="10" spans="1:112" x14ac:dyDescent="0.3">
      <c r="A10" s="3" t="s">
        <v>63</v>
      </c>
      <c r="B10" s="3" t="s">
        <v>64</v>
      </c>
      <c r="C10" s="10" t="s">
        <v>29</v>
      </c>
      <c r="D10" s="10" t="s">
        <v>47</v>
      </c>
      <c r="E10" s="10" t="s">
        <v>66</v>
      </c>
      <c r="F10" s="10" t="s">
        <v>47</v>
      </c>
      <c r="G10" s="9" t="s">
        <v>66</v>
      </c>
      <c r="H10" s="10" t="s">
        <v>66</v>
      </c>
    </row>
    <row r="11" spans="1:112" x14ac:dyDescent="0.3">
      <c r="A11" s="3" t="s">
        <v>121</v>
      </c>
      <c r="B11" s="3" t="s">
        <v>122</v>
      </c>
      <c r="C11" s="10" t="s">
        <v>29</v>
      </c>
      <c r="D11" s="10" t="s">
        <v>47</v>
      </c>
      <c r="E11" s="10" t="s">
        <v>66</v>
      </c>
      <c r="F11" s="10" t="s">
        <v>47</v>
      </c>
      <c r="G11" s="9" t="s">
        <v>66</v>
      </c>
      <c r="H11" s="10" t="s">
        <v>99</v>
      </c>
    </row>
    <row r="12" spans="1:112" x14ac:dyDescent="0.3">
      <c r="A12" s="3" t="s">
        <v>82</v>
      </c>
      <c r="B12" s="3" t="s">
        <v>83</v>
      </c>
      <c r="C12" s="10" t="s">
        <v>78</v>
      </c>
      <c r="D12" s="10" t="s">
        <v>29</v>
      </c>
      <c r="E12" s="10" t="s">
        <v>78</v>
      </c>
      <c r="F12" s="10" t="s">
        <v>29</v>
      </c>
      <c r="G12" s="9" t="s">
        <v>29</v>
      </c>
      <c r="H12" s="10" t="s">
        <v>29</v>
      </c>
    </row>
    <row r="13" spans="1:112" x14ac:dyDescent="0.3">
      <c r="A13" s="3" t="s">
        <v>111</v>
      </c>
      <c r="B13" s="3" t="s">
        <v>112</v>
      </c>
      <c r="C13" s="10" t="s">
        <v>29</v>
      </c>
      <c r="D13" s="10" t="s">
        <v>60</v>
      </c>
      <c r="E13" s="10" t="s">
        <v>54</v>
      </c>
      <c r="F13" s="10" t="s">
        <v>60</v>
      </c>
      <c r="G13" s="9" t="s">
        <v>54</v>
      </c>
      <c r="H13" s="10" t="s">
        <v>188</v>
      </c>
    </row>
    <row r="14" spans="1:112" x14ac:dyDescent="0.3">
      <c r="A14" s="11"/>
      <c r="B14" s="11"/>
      <c r="C14" s="11"/>
      <c r="D14" s="11"/>
      <c r="E14" s="11"/>
      <c r="F14" s="11"/>
      <c r="G14" s="11"/>
      <c r="H14" s="11"/>
    </row>
    <row r="15" spans="1:112" x14ac:dyDescent="0.3">
      <c r="A15" s="12" t="s">
        <v>190</v>
      </c>
    </row>
    <row r="16" spans="1:112" x14ac:dyDescent="0.3">
      <c r="A16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H21"/>
  <sheetViews>
    <sheetView workbookViewId="0">
      <selection activeCell="D25" sqref="D25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191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77</v>
      </c>
      <c r="D4" s="10" t="s">
        <v>103</v>
      </c>
      <c r="E4" s="10" t="s">
        <v>101</v>
      </c>
      <c r="F4" s="10" t="s">
        <v>23</v>
      </c>
      <c r="G4" s="9" t="s">
        <v>53</v>
      </c>
      <c r="H4" s="10" t="s">
        <v>102</v>
      </c>
    </row>
    <row r="5" spans="1:112" x14ac:dyDescent="0.3">
      <c r="A5" s="3" t="s">
        <v>150</v>
      </c>
      <c r="B5" s="3" t="s">
        <v>151</v>
      </c>
      <c r="C5" s="10" t="s">
        <v>78</v>
      </c>
      <c r="D5" s="10" t="s">
        <v>29</v>
      </c>
      <c r="E5" s="10" t="s">
        <v>77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92</v>
      </c>
      <c r="B6" s="3" t="s">
        <v>93</v>
      </c>
      <c r="C6" s="10" t="s">
        <v>29</v>
      </c>
      <c r="D6" s="10" t="s">
        <v>29</v>
      </c>
      <c r="E6" s="10" t="s">
        <v>29</v>
      </c>
      <c r="F6" s="10" t="s">
        <v>29</v>
      </c>
      <c r="G6" s="9" t="s">
        <v>29</v>
      </c>
      <c r="H6" s="10" t="s">
        <v>29</v>
      </c>
    </row>
    <row r="7" spans="1:112" x14ac:dyDescent="0.3">
      <c r="A7" s="3" t="s">
        <v>96</v>
      </c>
      <c r="B7" s="3" t="s">
        <v>97</v>
      </c>
      <c r="C7" s="10" t="s">
        <v>78</v>
      </c>
      <c r="D7" s="10" t="s">
        <v>29</v>
      </c>
      <c r="E7" s="10" t="s">
        <v>116</v>
      </c>
      <c r="F7" s="10" t="s">
        <v>29</v>
      </c>
      <c r="G7" s="9" t="s">
        <v>29</v>
      </c>
      <c r="H7" s="10" t="s">
        <v>29</v>
      </c>
    </row>
    <row r="8" spans="1:112" x14ac:dyDescent="0.3">
      <c r="A8" s="3" t="s">
        <v>27</v>
      </c>
      <c r="B8" s="3" t="s">
        <v>28</v>
      </c>
      <c r="C8" s="10" t="s">
        <v>29</v>
      </c>
      <c r="D8" s="10" t="s">
        <v>29</v>
      </c>
      <c r="E8" s="10" t="s">
        <v>192</v>
      </c>
      <c r="F8" s="10" t="s">
        <v>29</v>
      </c>
      <c r="G8" s="9" t="s">
        <v>29</v>
      </c>
      <c r="H8" s="10" t="s">
        <v>29</v>
      </c>
    </row>
    <row r="9" spans="1:112" x14ac:dyDescent="0.3">
      <c r="A9" s="3" t="s">
        <v>30</v>
      </c>
      <c r="B9" s="3" t="s">
        <v>31</v>
      </c>
      <c r="C9" s="10" t="s">
        <v>29</v>
      </c>
      <c r="D9" s="10" t="s">
        <v>29</v>
      </c>
      <c r="E9" s="10" t="s">
        <v>29</v>
      </c>
      <c r="F9" s="10" t="s">
        <v>29</v>
      </c>
      <c r="G9" s="9" t="s">
        <v>29</v>
      </c>
      <c r="H9" s="10" t="s">
        <v>29</v>
      </c>
    </row>
    <row r="10" spans="1:112" x14ac:dyDescent="0.3">
      <c r="A10" s="3" t="s">
        <v>167</v>
      </c>
      <c r="B10" s="3" t="s">
        <v>168</v>
      </c>
      <c r="C10" s="10" t="s">
        <v>29</v>
      </c>
      <c r="D10" s="10" t="s">
        <v>29</v>
      </c>
      <c r="E10" s="10" t="s">
        <v>29</v>
      </c>
      <c r="F10" s="10" t="s">
        <v>29</v>
      </c>
      <c r="G10" s="9" t="s">
        <v>29</v>
      </c>
      <c r="H10" s="10" t="s">
        <v>29</v>
      </c>
    </row>
    <row r="11" spans="1:112" x14ac:dyDescent="0.3">
      <c r="A11" s="3" t="s">
        <v>38</v>
      </c>
      <c r="B11" s="3" t="s">
        <v>39</v>
      </c>
      <c r="C11" s="10" t="s">
        <v>77</v>
      </c>
      <c r="D11" s="10" t="s">
        <v>169</v>
      </c>
      <c r="E11" s="10" t="s">
        <v>65</v>
      </c>
      <c r="F11" s="10" t="s">
        <v>34</v>
      </c>
      <c r="G11" s="9" t="s">
        <v>66</v>
      </c>
      <c r="H11" s="10" t="s">
        <v>66</v>
      </c>
    </row>
    <row r="12" spans="1:112" x14ac:dyDescent="0.3">
      <c r="A12" s="3" t="s">
        <v>45</v>
      </c>
      <c r="B12" s="3" t="s">
        <v>46</v>
      </c>
      <c r="C12" s="10" t="s">
        <v>29</v>
      </c>
      <c r="D12" s="10" t="s">
        <v>29</v>
      </c>
      <c r="E12" s="10" t="s">
        <v>29</v>
      </c>
      <c r="F12" s="10" t="s">
        <v>29</v>
      </c>
      <c r="G12" s="9" t="s">
        <v>29</v>
      </c>
      <c r="H12" s="10" t="s">
        <v>29</v>
      </c>
    </row>
    <row r="13" spans="1:112" x14ac:dyDescent="0.3">
      <c r="A13" s="3" t="s">
        <v>75</v>
      </c>
      <c r="B13" s="3" t="s">
        <v>76</v>
      </c>
      <c r="C13" s="10" t="s">
        <v>29</v>
      </c>
      <c r="D13" s="10" t="s">
        <v>29</v>
      </c>
      <c r="E13" s="10" t="s">
        <v>193</v>
      </c>
      <c r="F13" s="10" t="s">
        <v>29</v>
      </c>
      <c r="G13" s="9" t="s">
        <v>119</v>
      </c>
      <c r="H13" s="10" t="s">
        <v>91</v>
      </c>
    </row>
    <row r="14" spans="1:112" x14ac:dyDescent="0.3">
      <c r="A14" s="3" t="s">
        <v>57</v>
      </c>
      <c r="B14" s="3" t="s">
        <v>58</v>
      </c>
      <c r="C14" s="10" t="s">
        <v>77</v>
      </c>
      <c r="D14" s="10" t="s">
        <v>102</v>
      </c>
      <c r="E14" s="10" t="s">
        <v>60</v>
      </c>
      <c r="F14" s="10" t="s">
        <v>60</v>
      </c>
      <c r="G14" s="9" t="s">
        <v>54</v>
      </c>
      <c r="H14" s="10" t="s">
        <v>105</v>
      </c>
    </row>
    <row r="15" spans="1:112" x14ac:dyDescent="0.3">
      <c r="A15" s="3" t="s">
        <v>63</v>
      </c>
      <c r="B15" s="3" t="s">
        <v>64</v>
      </c>
      <c r="C15" s="10" t="s">
        <v>77</v>
      </c>
      <c r="D15" s="10" t="s">
        <v>194</v>
      </c>
      <c r="E15" s="10" t="s">
        <v>91</v>
      </c>
      <c r="F15" s="10" t="s">
        <v>109</v>
      </c>
      <c r="G15" s="9" t="s">
        <v>128</v>
      </c>
      <c r="H15" s="10" t="s">
        <v>34</v>
      </c>
    </row>
    <row r="16" spans="1:112" x14ac:dyDescent="0.3">
      <c r="A16" s="3" t="s">
        <v>121</v>
      </c>
      <c r="B16" s="3" t="s">
        <v>122</v>
      </c>
      <c r="C16" s="10" t="s">
        <v>108</v>
      </c>
      <c r="D16" s="10" t="s">
        <v>47</v>
      </c>
      <c r="E16" s="10" t="s">
        <v>47</v>
      </c>
      <c r="F16" s="10" t="s">
        <v>47</v>
      </c>
      <c r="G16" s="9" t="s">
        <v>119</v>
      </c>
      <c r="H16" s="10" t="s">
        <v>119</v>
      </c>
    </row>
    <row r="17" spans="1:8" x14ac:dyDescent="0.3">
      <c r="A17" s="3" t="s">
        <v>82</v>
      </c>
      <c r="B17" s="3" t="s">
        <v>83</v>
      </c>
      <c r="C17" s="10" t="s">
        <v>185</v>
      </c>
      <c r="D17" s="10" t="s">
        <v>128</v>
      </c>
      <c r="E17" s="10" t="s">
        <v>52</v>
      </c>
      <c r="F17" s="10" t="s">
        <v>35</v>
      </c>
      <c r="G17" s="9" t="s">
        <v>102</v>
      </c>
      <c r="H17" s="10" t="s">
        <v>127</v>
      </c>
    </row>
    <row r="18" spans="1:8" x14ac:dyDescent="0.3">
      <c r="A18" s="3" t="s">
        <v>111</v>
      </c>
      <c r="B18" s="3" t="s">
        <v>112</v>
      </c>
      <c r="C18" s="10" t="s">
        <v>29</v>
      </c>
      <c r="D18" s="10" t="s">
        <v>60</v>
      </c>
      <c r="E18" s="10" t="s">
        <v>54</v>
      </c>
      <c r="F18" s="10" t="s">
        <v>60</v>
      </c>
      <c r="G18" s="9" t="s">
        <v>54</v>
      </c>
      <c r="H18" s="10" t="s">
        <v>24</v>
      </c>
    </row>
    <row r="19" spans="1:8" x14ac:dyDescent="0.3">
      <c r="A19" s="11"/>
      <c r="B19" s="11"/>
      <c r="C19" s="11"/>
      <c r="D19" s="11"/>
      <c r="E19" s="11"/>
      <c r="F19" s="11"/>
      <c r="G19" s="11"/>
      <c r="H19" s="11"/>
    </row>
    <row r="20" spans="1:8" x14ac:dyDescent="0.3">
      <c r="A20" s="12" t="s">
        <v>195</v>
      </c>
    </row>
    <row r="21" spans="1:8" x14ac:dyDescent="0.3">
      <c r="A21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H8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196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108</v>
      </c>
      <c r="D4" s="10" t="s">
        <v>77</v>
      </c>
      <c r="E4" s="10" t="s">
        <v>80</v>
      </c>
      <c r="F4" s="10" t="s">
        <v>80</v>
      </c>
      <c r="G4" s="9" t="s">
        <v>88</v>
      </c>
      <c r="H4" s="10" t="s">
        <v>189</v>
      </c>
    </row>
    <row r="5" spans="1:112" x14ac:dyDescent="0.3">
      <c r="A5" s="3" t="s">
        <v>75</v>
      </c>
      <c r="B5" s="3" t="s">
        <v>76</v>
      </c>
      <c r="C5" s="10" t="s">
        <v>108</v>
      </c>
      <c r="D5" s="10" t="s">
        <v>77</v>
      </c>
      <c r="E5" s="10" t="s">
        <v>80</v>
      </c>
      <c r="F5" s="10" t="s">
        <v>80</v>
      </c>
      <c r="G5" s="9" t="s">
        <v>88</v>
      </c>
      <c r="H5" s="10" t="s">
        <v>189</v>
      </c>
    </row>
    <row r="6" spans="1:112" x14ac:dyDescent="0.3">
      <c r="A6" s="11"/>
      <c r="B6" s="11"/>
      <c r="C6" s="11"/>
      <c r="D6" s="11"/>
      <c r="E6" s="11"/>
      <c r="F6" s="11"/>
      <c r="G6" s="11"/>
      <c r="H6" s="11"/>
    </row>
    <row r="7" spans="1:112" x14ac:dyDescent="0.3">
      <c r="A7" s="12" t="s">
        <v>197</v>
      </c>
    </row>
    <row r="8" spans="1:112" x14ac:dyDescent="0.3">
      <c r="A8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H14"/>
  <sheetViews>
    <sheetView workbookViewId="0">
      <selection activeCell="G27"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198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81</v>
      </c>
      <c r="D4" s="10" t="s">
        <v>67</v>
      </c>
      <c r="E4" s="10" t="s">
        <v>62</v>
      </c>
      <c r="F4" s="10" t="s">
        <v>199</v>
      </c>
      <c r="G4" s="9" t="s">
        <v>200</v>
      </c>
      <c r="H4" s="10" t="s">
        <v>201</v>
      </c>
    </row>
    <row r="5" spans="1:112" x14ac:dyDescent="0.3">
      <c r="A5" s="3" t="s">
        <v>150</v>
      </c>
      <c r="B5" s="3" t="s">
        <v>151</v>
      </c>
      <c r="C5" s="10" t="s">
        <v>29</v>
      </c>
      <c r="D5" s="10" t="s">
        <v>162</v>
      </c>
      <c r="E5" s="10" t="s">
        <v>162</v>
      </c>
      <c r="F5" s="10" t="s">
        <v>162</v>
      </c>
      <c r="G5" s="9" t="s">
        <v>162</v>
      </c>
      <c r="H5" s="10" t="s">
        <v>202</v>
      </c>
    </row>
    <row r="6" spans="1:112" x14ac:dyDescent="0.3">
      <c r="A6" s="3" t="s">
        <v>92</v>
      </c>
      <c r="B6" s="3" t="s">
        <v>93</v>
      </c>
      <c r="C6" s="10" t="s">
        <v>29</v>
      </c>
      <c r="D6" s="10" t="s">
        <v>103</v>
      </c>
      <c r="E6" s="10" t="s">
        <v>35</v>
      </c>
      <c r="F6" s="10" t="s">
        <v>35</v>
      </c>
      <c r="G6" s="9" t="s">
        <v>35</v>
      </c>
      <c r="H6" s="10" t="s">
        <v>21</v>
      </c>
    </row>
    <row r="7" spans="1:112" x14ac:dyDescent="0.3">
      <c r="A7" s="3" t="s">
        <v>96</v>
      </c>
      <c r="B7" s="3" t="s">
        <v>97</v>
      </c>
      <c r="C7" s="10" t="s">
        <v>29</v>
      </c>
      <c r="D7" s="10" t="s">
        <v>29</v>
      </c>
      <c r="E7" s="10" t="s">
        <v>29</v>
      </c>
      <c r="F7" s="10" t="s">
        <v>29</v>
      </c>
      <c r="G7" s="9" t="s">
        <v>29</v>
      </c>
      <c r="H7" s="10" t="s">
        <v>29</v>
      </c>
    </row>
    <row r="8" spans="1:112" x14ac:dyDescent="0.3">
      <c r="A8" s="3" t="s">
        <v>63</v>
      </c>
      <c r="B8" s="3" t="s">
        <v>64</v>
      </c>
      <c r="C8" s="10" t="s">
        <v>71</v>
      </c>
      <c r="D8" s="10" t="s">
        <v>159</v>
      </c>
      <c r="E8" s="10" t="s">
        <v>159</v>
      </c>
      <c r="F8" s="10" t="s">
        <v>164</v>
      </c>
      <c r="G8" s="9" t="s">
        <v>165</v>
      </c>
      <c r="H8" s="10" t="s">
        <v>203</v>
      </c>
    </row>
    <row r="9" spans="1:112" x14ac:dyDescent="0.3">
      <c r="A9" s="3" t="s">
        <v>121</v>
      </c>
      <c r="B9" s="3" t="s">
        <v>122</v>
      </c>
      <c r="C9" s="10" t="s">
        <v>81</v>
      </c>
      <c r="D9" s="10" t="s">
        <v>178</v>
      </c>
      <c r="E9" s="10" t="s">
        <v>135</v>
      </c>
      <c r="F9" s="10" t="s">
        <v>55</v>
      </c>
      <c r="G9" s="9" t="s">
        <v>136</v>
      </c>
      <c r="H9" s="10" t="s">
        <v>55</v>
      </c>
    </row>
    <row r="10" spans="1:112" x14ac:dyDescent="0.3">
      <c r="A10" s="3" t="s">
        <v>82</v>
      </c>
      <c r="B10" s="3" t="s">
        <v>83</v>
      </c>
      <c r="C10" s="10" t="s">
        <v>116</v>
      </c>
      <c r="D10" s="10" t="s">
        <v>36</v>
      </c>
      <c r="E10" s="10" t="s">
        <v>204</v>
      </c>
      <c r="F10" s="10" t="s">
        <v>188</v>
      </c>
      <c r="G10" s="9" t="s">
        <v>55</v>
      </c>
      <c r="H10" s="10" t="s">
        <v>205</v>
      </c>
    </row>
    <row r="11" spans="1:112" x14ac:dyDescent="0.3">
      <c r="A11" s="3" t="s">
        <v>111</v>
      </c>
      <c r="B11" s="3" t="s">
        <v>112</v>
      </c>
      <c r="C11" s="10" t="s">
        <v>81</v>
      </c>
      <c r="D11" s="10" t="s">
        <v>136</v>
      </c>
      <c r="E11" s="10" t="s">
        <v>172</v>
      </c>
      <c r="F11" s="10" t="s">
        <v>162</v>
      </c>
      <c r="G11" s="9" t="s">
        <v>206</v>
      </c>
      <c r="H11" s="10" t="s">
        <v>162</v>
      </c>
    </row>
    <row r="12" spans="1:112" x14ac:dyDescent="0.3">
      <c r="A12" s="11"/>
      <c r="B12" s="11"/>
      <c r="C12" s="11"/>
      <c r="D12" s="11"/>
      <c r="E12" s="11"/>
      <c r="F12" s="11"/>
      <c r="G12" s="11"/>
      <c r="H12" s="11"/>
    </row>
    <row r="13" spans="1:112" x14ac:dyDescent="0.3">
      <c r="A13" s="12" t="s">
        <v>207</v>
      </c>
    </row>
    <row r="14" spans="1:112" x14ac:dyDescent="0.3">
      <c r="A14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H15"/>
  <sheetViews>
    <sheetView workbookViewId="0">
      <selection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208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78</v>
      </c>
      <c r="D4" s="10" t="s">
        <v>47</v>
      </c>
      <c r="E4" s="10" t="s">
        <v>128</v>
      </c>
      <c r="F4" s="10" t="s">
        <v>47</v>
      </c>
      <c r="G4" s="9" t="s">
        <v>128</v>
      </c>
      <c r="H4" s="10" t="s">
        <v>21</v>
      </c>
    </row>
    <row r="5" spans="1:112" x14ac:dyDescent="0.3">
      <c r="A5" s="3" t="s">
        <v>92</v>
      </c>
      <c r="B5" s="3" t="s">
        <v>93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96</v>
      </c>
      <c r="B6" s="3" t="s">
        <v>97</v>
      </c>
      <c r="C6" s="10" t="s">
        <v>29</v>
      </c>
      <c r="D6" s="10" t="s">
        <v>29</v>
      </c>
      <c r="E6" s="10" t="s">
        <v>29</v>
      </c>
      <c r="F6" s="10" t="s">
        <v>29</v>
      </c>
      <c r="G6" s="9" t="s">
        <v>29</v>
      </c>
      <c r="H6" s="10" t="s">
        <v>29</v>
      </c>
    </row>
    <row r="7" spans="1:112" x14ac:dyDescent="0.3">
      <c r="A7" s="3" t="s">
        <v>75</v>
      </c>
      <c r="B7" s="3" t="s">
        <v>76</v>
      </c>
      <c r="C7" s="10" t="s">
        <v>78</v>
      </c>
      <c r="D7" s="10" t="s">
        <v>108</v>
      </c>
      <c r="E7" s="10" t="s">
        <v>77</v>
      </c>
      <c r="F7" s="10" t="s">
        <v>108</v>
      </c>
      <c r="G7" s="9" t="s">
        <v>77</v>
      </c>
      <c r="H7" s="10" t="s">
        <v>77</v>
      </c>
    </row>
    <row r="8" spans="1:112" x14ac:dyDescent="0.3">
      <c r="A8" s="3" t="s">
        <v>57</v>
      </c>
      <c r="B8" s="3" t="s">
        <v>58</v>
      </c>
      <c r="C8" s="10" t="s">
        <v>78</v>
      </c>
      <c r="D8" s="10" t="s">
        <v>29</v>
      </c>
      <c r="E8" s="10" t="s">
        <v>77</v>
      </c>
      <c r="F8" s="10" t="s">
        <v>29</v>
      </c>
      <c r="G8" s="9" t="s">
        <v>77</v>
      </c>
      <c r="H8" s="10" t="s">
        <v>29</v>
      </c>
    </row>
    <row r="9" spans="1:112" x14ac:dyDescent="0.3">
      <c r="A9" s="3" t="s">
        <v>63</v>
      </c>
      <c r="B9" s="3" t="s">
        <v>64</v>
      </c>
      <c r="C9" s="10" t="s">
        <v>78</v>
      </c>
      <c r="D9" s="10" t="s">
        <v>194</v>
      </c>
      <c r="E9" s="10" t="s">
        <v>89</v>
      </c>
      <c r="F9" s="10" t="s">
        <v>194</v>
      </c>
      <c r="G9" s="9" t="s">
        <v>89</v>
      </c>
      <c r="H9" s="10" t="s">
        <v>88</v>
      </c>
    </row>
    <row r="10" spans="1:112" x14ac:dyDescent="0.3">
      <c r="A10" s="3" t="s">
        <v>121</v>
      </c>
      <c r="B10" s="3" t="s">
        <v>122</v>
      </c>
      <c r="C10" s="10" t="s">
        <v>78</v>
      </c>
      <c r="D10" s="10" t="s">
        <v>65</v>
      </c>
      <c r="E10" s="10" t="s">
        <v>194</v>
      </c>
      <c r="F10" s="10" t="s">
        <v>65</v>
      </c>
      <c r="G10" s="9" t="s">
        <v>194</v>
      </c>
      <c r="H10" s="10" t="s">
        <v>85</v>
      </c>
    </row>
    <row r="11" spans="1:112" x14ac:dyDescent="0.3">
      <c r="A11" s="3" t="s">
        <v>82</v>
      </c>
      <c r="B11" s="3" t="s">
        <v>83</v>
      </c>
      <c r="C11" s="10" t="s">
        <v>78</v>
      </c>
      <c r="D11" s="10" t="s">
        <v>29</v>
      </c>
      <c r="E11" s="10" t="s">
        <v>40</v>
      </c>
      <c r="F11" s="10" t="s">
        <v>29</v>
      </c>
      <c r="G11" s="9" t="s">
        <v>40</v>
      </c>
      <c r="H11" s="10" t="s">
        <v>40</v>
      </c>
    </row>
    <row r="12" spans="1:112" x14ac:dyDescent="0.3">
      <c r="A12" s="3" t="s">
        <v>111</v>
      </c>
      <c r="B12" s="3" t="s">
        <v>112</v>
      </c>
      <c r="C12" s="10" t="s">
        <v>78</v>
      </c>
      <c r="D12" s="10" t="s">
        <v>135</v>
      </c>
      <c r="E12" s="10" t="s">
        <v>62</v>
      </c>
      <c r="F12" s="10" t="s">
        <v>135</v>
      </c>
      <c r="G12" s="9" t="s">
        <v>62</v>
      </c>
      <c r="H12" s="10" t="s">
        <v>91</v>
      </c>
    </row>
    <row r="13" spans="1:112" x14ac:dyDescent="0.3">
      <c r="A13" s="11"/>
      <c r="B13" s="11"/>
      <c r="C13" s="11"/>
      <c r="D13" s="11"/>
      <c r="E13" s="11"/>
      <c r="F13" s="11"/>
      <c r="G13" s="11"/>
      <c r="H13" s="11"/>
    </row>
    <row r="14" spans="1:112" x14ac:dyDescent="0.3">
      <c r="A14" s="12" t="s">
        <v>209</v>
      </c>
    </row>
    <row r="15" spans="1:112" x14ac:dyDescent="0.3">
      <c r="A15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H12"/>
  <sheetViews>
    <sheetView workbookViewId="0">
      <selection activeCell="F16"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210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78</v>
      </c>
      <c r="D4" s="10" t="s">
        <v>119</v>
      </c>
      <c r="E4" s="10" t="s">
        <v>48</v>
      </c>
      <c r="F4" s="10" t="s">
        <v>119</v>
      </c>
      <c r="G4" s="9" t="s">
        <v>48</v>
      </c>
      <c r="H4" s="10" t="s">
        <v>89</v>
      </c>
    </row>
    <row r="5" spans="1:112" x14ac:dyDescent="0.3">
      <c r="A5" s="3" t="s">
        <v>75</v>
      </c>
      <c r="B5" s="3" t="s">
        <v>76</v>
      </c>
      <c r="C5" s="10" t="s">
        <v>29</v>
      </c>
      <c r="D5" s="10" t="s">
        <v>29</v>
      </c>
      <c r="E5" s="10" t="s">
        <v>29</v>
      </c>
      <c r="F5" s="10" t="s">
        <v>29</v>
      </c>
      <c r="G5" s="9" t="s">
        <v>29</v>
      </c>
      <c r="H5" s="10" t="s">
        <v>29</v>
      </c>
    </row>
    <row r="6" spans="1:112" x14ac:dyDescent="0.3">
      <c r="A6" s="3" t="s">
        <v>57</v>
      </c>
      <c r="B6" s="3" t="s">
        <v>58</v>
      </c>
      <c r="C6" s="10" t="s">
        <v>78</v>
      </c>
      <c r="D6" s="10" t="s">
        <v>29</v>
      </c>
      <c r="E6" s="10" t="s">
        <v>89</v>
      </c>
      <c r="F6" s="10" t="s">
        <v>29</v>
      </c>
      <c r="G6" s="9" t="s">
        <v>89</v>
      </c>
      <c r="H6" s="10" t="s">
        <v>89</v>
      </c>
    </row>
    <row r="7" spans="1:112" x14ac:dyDescent="0.3">
      <c r="A7" s="3" t="s">
        <v>63</v>
      </c>
      <c r="B7" s="3" t="s">
        <v>64</v>
      </c>
      <c r="C7" s="10" t="s">
        <v>78</v>
      </c>
      <c r="D7" s="10" t="s">
        <v>40</v>
      </c>
      <c r="E7" s="10" t="s">
        <v>193</v>
      </c>
      <c r="F7" s="10" t="s">
        <v>40</v>
      </c>
      <c r="G7" s="9" t="s">
        <v>193</v>
      </c>
      <c r="H7" s="10" t="s">
        <v>80</v>
      </c>
    </row>
    <row r="8" spans="1:112" x14ac:dyDescent="0.3">
      <c r="A8" s="3" t="s">
        <v>121</v>
      </c>
      <c r="B8" s="3" t="s">
        <v>122</v>
      </c>
      <c r="C8" s="10" t="s">
        <v>29</v>
      </c>
      <c r="D8" s="10" t="s">
        <v>29</v>
      </c>
      <c r="E8" s="10" t="s">
        <v>29</v>
      </c>
      <c r="F8" s="10" t="s">
        <v>29</v>
      </c>
      <c r="G8" s="9" t="s">
        <v>29</v>
      </c>
      <c r="H8" s="10" t="s">
        <v>29</v>
      </c>
    </row>
    <row r="9" spans="1:112" x14ac:dyDescent="0.3">
      <c r="A9" s="3" t="s">
        <v>111</v>
      </c>
      <c r="B9" s="3" t="s">
        <v>112</v>
      </c>
      <c r="C9" s="10" t="s">
        <v>29</v>
      </c>
      <c r="D9" s="10" t="s">
        <v>29</v>
      </c>
      <c r="E9" s="10" t="s">
        <v>29</v>
      </c>
      <c r="F9" s="10" t="s">
        <v>29</v>
      </c>
      <c r="G9" s="9" t="s">
        <v>29</v>
      </c>
      <c r="H9" s="10" t="s">
        <v>29</v>
      </c>
    </row>
    <row r="10" spans="1:112" x14ac:dyDescent="0.3">
      <c r="A10" s="11"/>
      <c r="B10" s="11"/>
      <c r="C10" s="11"/>
      <c r="D10" s="11"/>
      <c r="E10" s="11"/>
      <c r="F10" s="11"/>
      <c r="G10" s="11"/>
      <c r="H10" s="11"/>
    </row>
    <row r="11" spans="1:112" x14ac:dyDescent="0.3">
      <c r="A11" s="12" t="s">
        <v>211</v>
      </c>
    </row>
    <row r="12" spans="1:112" x14ac:dyDescent="0.3">
      <c r="A12" s="13" t="s">
        <v>69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H16"/>
  <sheetViews>
    <sheetView tabSelected="1" workbookViewId="0">
      <selection activeCell="F23" sqref="A1:XFD1048576"/>
    </sheetView>
  </sheetViews>
  <sheetFormatPr baseColWidth="10" defaultRowHeight="15.75" x14ac:dyDescent="0.3"/>
  <cols>
    <col min="1" max="1" width="6.7109375" style="3" customWidth="1"/>
    <col min="2" max="2" width="30.7109375" style="3" customWidth="1"/>
    <col min="3" max="9" width="20.7109375" style="3" customWidth="1"/>
    <col min="10" max="11" width="11.42578125" style="3"/>
    <col min="12" max="12" width="30.7109375" style="3" customWidth="1"/>
    <col min="13" max="16384" width="11.42578125" style="3"/>
  </cols>
  <sheetData>
    <row r="1" spans="1:112" ht="18.75" x14ac:dyDescent="0.3">
      <c r="A1" s="8" t="s">
        <v>212</v>
      </c>
      <c r="L1" s="7" t="str">
        <f>HYPERLINK("#'Sommaire'!A16", "Retour sommaire")</f>
        <v>Retour sommaire</v>
      </c>
      <c r="DH1" s="9"/>
    </row>
    <row r="3" spans="1:112" ht="54" x14ac:dyDescent="0.3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</row>
    <row r="4" spans="1:112" x14ac:dyDescent="0.3">
      <c r="A4" s="3" t="s">
        <v>19</v>
      </c>
      <c r="B4" s="3" t="s">
        <v>20</v>
      </c>
      <c r="C4" s="10" t="s">
        <v>213</v>
      </c>
      <c r="D4" s="10" t="s">
        <v>147</v>
      </c>
      <c r="E4" s="10" t="s">
        <v>205</v>
      </c>
      <c r="F4" s="10" t="s">
        <v>26</v>
      </c>
      <c r="G4" s="9" t="s">
        <v>134</v>
      </c>
      <c r="H4" s="10" t="s">
        <v>105</v>
      </c>
    </row>
    <row r="5" spans="1:112" x14ac:dyDescent="0.3">
      <c r="A5" s="3" t="s">
        <v>150</v>
      </c>
      <c r="B5" s="3" t="s">
        <v>151</v>
      </c>
      <c r="C5" s="10" t="s">
        <v>29</v>
      </c>
      <c r="D5" s="10" t="s">
        <v>162</v>
      </c>
      <c r="E5" s="10" t="s">
        <v>162</v>
      </c>
      <c r="F5" s="10" t="s">
        <v>162</v>
      </c>
      <c r="G5" s="9" t="s">
        <v>162</v>
      </c>
      <c r="H5" s="10" t="s">
        <v>202</v>
      </c>
    </row>
    <row r="6" spans="1:112" x14ac:dyDescent="0.3">
      <c r="A6" s="3" t="s">
        <v>92</v>
      </c>
      <c r="B6" s="3" t="s">
        <v>93</v>
      </c>
      <c r="C6" s="10" t="s">
        <v>29</v>
      </c>
      <c r="D6" s="10" t="s">
        <v>103</v>
      </c>
      <c r="E6" s="10" t="s">
        <v>35</v>
      </c>
      <c r="F6" s="10" t="s">
        <v>103</v>
      </c>
      <c r="G6" s="9" t="s">
        <v>35</v>
      </c>
      <c r="H6" s="10" t="s">
        <v>21</v>
      </c>
    </row>
    <row r="7" spans="1:112" x14ac:dyDescent="0.3">
      <c r="A7" s="3" t="s">
        <v>96</v>
      </c>
      <c r="B7" s="3" t="s">
        <v>97</v>
      </c>
      <c r="C7" s="10" t="s">
        <v>29</v>
      </c>
      <c r="D7" s="10" t="s">
        <v>29</v>
      </c>
      <c r="E7" s="10" t="s">
        <v>29</v>
      </c>
      <c r="F7" s="10" t="s">
        <v>29</v>
      </c>
      <c r="G7" s="9" t="s">
        <v>29</v>
      </c>
      <c r="H7" s="10" t="s">
        <v>29</v>
      </c>
    </row>
    <row r="8" spans="1:112" x14ac:dyDescent="0.3">
      <c r="A8" s="3" t="s">
        <v>75</v>
      </c>
      <c r="B8" s="3" t="s">
        <v>76</v>
      </c>
      <c r="C8" s="10" t="s">
        <v>78</v>
      </c>
      <c r="D8" s="10" t="s">
        <v>119</v>
      </c>
      <c r="E8" s="10" t="s">
        <v>48</v>
      </c>
      <c r="F8" s="10" t="s">
        <v>119</v>
      </c>
      <c r="G8" s="9" t="s">
        <v>48</v>
      </c>
      <c r="H8" s="10" t="s">
        <v>40</v>
      </c>
    </row>
    <row r="9" spans="1:112" x14ac:dyDescent="0.3">
      <c r="A9" s="3" t="s">
        <v>57</v>
      </c>
      <c r="B9" s="3" t="s">
        <v>58</v>
      </c>
      <c r="C9" s="10" t="s">
        <v>78</v>
      </c>
      <c r="D9" s="10" t="s">
        <v>29</v>
      </c>
      <c r="E9" s="10" t="s">
        <v>89</v>
      </c>
      <c r="F9" s="10" t="s">
        <v>29</v>
      </c>
      <c r="G9" s="9" t="s">
        <v>89</v>
      </c>
      <c r="H9" s="10" t="s">
        <v>89</v>
      </c>
    </row>
    <row r="10" spans="1:112" x14ac:dyDescent="0.3">
      <c r="A10" s="3" t="s">
        <v>63</v>
      </c>
      <c r="B10" s="3" t="s">
        <v>64</v>
      </c>
      <c r="C10" s="10" t="s">
        <v>214</v>
      </c>
      <c r="D10" s="10" t="s">
        <v>104</v>
      </c>
      <c r="E10" s="10" t="s">
        <v>56</v>
      </c>
      <c r="F10" s="10" t="s">
        <v>105</v>
      </c>
      <c r="G10" s="9" t="s">
        <v>55</v>
      </c>
      <c r="H10" s="10" t="s">
        <v>26</v>
      </c>
    </row>
    <row r="11" spans="1:112" x14ac:dyDescent="0.3">
      <c r="A11" s="3" t="s">
        <v>121</v>
      </c>
      <c r="B11" s="3" t="s">
        <v>122</v>
      </c>
      <c r="C11" s="10" t="s">
        <v>71</v>
      </c>
      <c r="D11" s="10" t="s">
        <v>60</v>
      </c>
      <c r="E11" s="10" t="s">
        <v>54</v>
      </c>
      <c r="F11" s="10" t="s">
        <v>62</v>
      </c>
      <c r="G11" s="9" t="s">
        <v>136</v>
      </c>
      <c r="H11" s="10" t="s">
        <v>56</v>
      </c>
    </row>
    <row r="12" spans="1:112" x14ac:dyDescent="0.3">
      <c r="A12" s="3" t="s">
        <v>82</v>
      </c>
      <c r="B12" s="3" t="s">
        <v>83</v>
      </c>
      <c r="C12" s="10" t="s">
        <v>71</v>
      </c>
      <c r="D12" s="10" t="s">
        <v>66</v>
      </c>
      <c r="E12" s="10" t="s">
        <v>52</v>
      </c>
      <c r="F12" s="10" t="s">
        <v>123</v>
      </c>
      <c r="G12" s="9" t="s">
        <v>53</v>
      </c>
      <c r="H12" s="10" t="s">
        <v>101</v>
      </c>
    </row>
    <row r="13" spans="1:112" x14ac:dyDescent="0.3">
      <c r="A13" s="3" t="s">
        <v>111</v>
      </c>
      <c r="B13" s="3" t="s">
        <v>112</v>
      </c>
      <c r="C13" s="10" t="s">
        <v>79</v>
      </c>
      <c r="D13" s="10" t="s">
        <v>55</v>
      </c>
      <c r="E13" s="10" t="s">
        <v>136</v>
      </c>
      <c r="F13" s="10" t="s">
        <v>215</v>
      </c>
      <c r="G13" s="9" t="s">
        <v>165</v>
      </c>
      <c r="H13" s="10" t="s">
        <v>159</v>
      </c>
    </row>
    <row r="14" spans="1:112" x14ac:dyDescent="0.3">
      <c r="A14" s="11"/>
      <c r="B14" s="11"/>
      <c r="C14" s="11"/>
      <c r="D14" s="11"/>
      <c r="E14" s="11"/>
      <c r="F14" s="11"/>
      <c r="G14" s="11"/>
      <c r="H14" s="11"/>
    </row>
    <row r="15" spans="1:112" x14ac:dyDescent="0.3">
      <c r="A15" s="12" t="s">
        <v>216</v>
      </c>
    </row>
    <row r="16" spans="1:112" x14ac:dyDescent="0.3">
      <c r="A16" s="13" t="s">
        <v>69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Sommaire</vt:lpstr>
      <vt:lpstr>Carotte (Ensemble)</vt:lpstr>
      <vt:lpstr>Chou de Bruxelles (Ensemble)</vt:lpstr>
      <vt:lpstr>Chou feuille (Ensemble)</vt:lpstr>
      <vt:lpstr>Chou à inflorescence (Ensemble)</vt:lpstr>
      <vt:lpstr>Fraise (Plein air ou abri bas)</vt:lpstr>
      <vt:lpstr>Fraise (Serre ou abri haut)</vt:lpstr>
      <vt:lpstr>Fraise (Hors sol)</vt:lpstr>
      <vt:lpstr>Fraise (Ensemble)</vt:lpstr>
      <vt:lpstr>Melon (Plein air ou abri bas)</vt:lpstr>
      <vt:lpstr>Melon (Sous serre ou abri haut)</vt:lpstr>
      <vt:lpstr>Melon (Ensemble)</vt:lpstr>
      <vt:lpstr>Oignon (Ensemble)</vt:lpstr>
      <vt:lpstr>Potiron (Ensemble)</vt:lpstr>
      <vt:lpstr>Salade (Plein air ou abri bas)</vt:lpstr>
      <vt:lpstr>Salade (Serre ou abri haut)</vt:lpstr>
      <vt:lpstr>Salade (Ensemble)</vt:lpstr>
      <vt:lpstr>Salade mâche (Ensemble)</vt:lpstr>
      <vt:lpstr>Tomate (Plein air ou abri bas)</vt:lpstr>
      <vt:lpstr>Tomate (Serre ou abri haut)</vt:lpstr>
      <vt:lpstr>Tomate (Hors sol)</vt:lpstr>
      <vt:lpstr>Tomate (Ensemble)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noemie.montcoudiol</dc:creator>
  <cp:lastModifiedBy>Noémie MONTCOUDIOL</cp:lastModifiedBy>
  <dcterms:created xsi:type="dcterms:W3CDTF">2025-08-26T14:37:29Z</dcterms:created>
  <dcterms:modified xsi:type="dcterms:W3CDTF">2025-08-27T14:02:42Z</dcterms:modified>
</cp:coreProperties>
</file>