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G:\ssp\sdsafa\bsiaa\OPA_PRDC\06_ProdCom\Prodcom2024\Diffusion\Diffusion_Octobre2025\Chiffres_et_donnees\Relectures\7_diffusion\"/>
    </mc:Choice>
  </mc:AlternateContent>
  <xr:revisionPtr revIDLastSave="0" documentId="13_ncr:1_{4980756A-D0A9-4AAF-BD4B-E4CE9C089342}" xr6:coauthVersionLast="47" xr6:coauthVersionMax="47" xr10:uidLastSave="{00000000-0000-0000-0000-000000000000}"/>
  <bookViews>
    <workbookView xWindow="-120" yWindow="-120" windowWidth="29040" windowHeight="15720" xr2:uid="{00000000-000D-0000-FFFF-FFFF00000000}"/>
  </bookViews>
  <sheets>
    <sheet name="Sommaire" sheetId="1" r:id="rId1"/>
    <sheet name="Code_Prodcom" sheetId="2" r:id="rId2"/>
    <sheet name="Recap - valeurs" sheetId="3" r:id="rId3"/>
    <sheet name="Recap - évolution" sheetId="4" r:id="rId4"/>
    <sheet name="10.11Z" sheetId="5" r:id="rId5"/>
    <sheet name="10.12Z" sheetId="6" r:id="rId6"/>
    <sheet name="10.13A" sheetId="7" r:id="rId7"/>
    <sheet name="10.20Z" sheetId="8" r:id="rId8"/>
    <sheet name="10.31Z" sheetId="9" r:id="rId9"/>
    <sheet name="10.32Z" sheetId="10" r:id="rId10"/>
    <sheet name="10.39A" sheetId="11" r:id="rId11"/>
    <sheet name="10.39B" sheetId="12" r:id="rId12"/>
    <sheet name="10.41A" sheetId="13" r:id="rId13"/>
    <sheet name="10.41B" sheetId="14" r:id="rId14"/>
    <sheet name="10.42Z" sheetId="15" r:id="rId15"/>
    <sheet name="10.51A" sheetId="16" r:id="rId16"/>
    <sheet name="10.51B" sheetId="17" r:id="rId17"/>
    <sheet name="10.51C" sheetId="18" r:id="rId18"/>
    <sheet name="10.51D" sheetId="19" r:id="rId19"/>
    <sheet name="10.52Z" sheetId="20" r:id="rId20"/>
    <sheet name="10.61A" sheetId="21" r:id="rId21"/>
    <sheet name="10.61B" sheetId="22" r:id="rId22"/>
    <sheet name="10.62Z" sheetId="23" r:id="rId23"/>
    <sheet name="10.71A" sheetId="24" r:id="rId24"/>
    <sheet name="10.72Z" sheetId="25" r:id="rId25"/>
    <sheet name="10.73Z" sheetId="26" r:id="rId26"/>
    <sheet name="10.81Z" sheetId="27" r:id="rId27"/>
    <sheet name="10.82Z" sheetId="28" r:id="rId28"/>
    <sheet name="10.83Z" sheetId="29" r:id="rId29"/>
    <sheet name="10.84Z" sheetId="30" r:id="rId30"/>
    <sheet name="10.85Z" sheetId="31" r:id="rId31"/>
    <sheet name="10.86Z" sheetId="32" r:id="rId32"/>
    <sheet name="10.89Z" sheetId="33" r:id="rId33"/>
    <sheet name="10.91Z" sheetId="34" r:id="rId34"/>
    <sheet name="10.92Z" sheetId="35" r:id="rId35"/>
    <sheet name="11.01Z" sheetId="36" r:id="rId36"/>
    <sheet name="11.02A" sheetId="37" r:id="rId37"/>
    <sheet name="11.02B" sheetId="38" r:id="rId38"/>
    <sheet name="11.03Z" sheetId="39" r:id="rId39"/>
    <sheet name="11.04Z" sheetId="40" r:id="rId40"/>
    <sheet name="11.05Z" sheetId="41" r:id="rId41"/>
    <sheet name="11.06Z" sheetId="42" r:id="rId42"/>
    <sheet name="11.07A" sheetId="43" r:id="rId43"/>
    <sheet name="11.07B" sheetId="44" r:id="rId44"/>
    <sheet name="12.00Z" sheetId="45" r:id="rId4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U1" i="45" l="1"/>
  <c r="U1" i="44"/>
  <c r="U1" i="43"/>
  <c r="U1" i="42"/>
  <c r="U1" i="41"/>
  <c r="U1" i="40"/>
  <c r="U1" i="39"/>
  <c r="AF1" i="38"/>
  <c r="U1" i="37"/>
  <c r="U1" i="36"/>
  <c r="U1" i="35"/>
  <c r="U1" i="34"/>
  <c r="U1" i="33"/>
  <c r="U1" i="32"/>
  <c r="U1" i="31"/>
  <c r="U1" i="30"/>
  <c r="U1" i="29"/>
  <c r="U1" i="28"/>
  <c r="U1" i="27"/>
  <c r="U1" i="26"/>
  <c r="U1" i="25"/>
  <c r="U1" i="24"/>
  <c r="U1" i="23"/>
  <c r="U1" i="22"/>
  <c r="U1" i="21"/>
  <c r="U1" i="20"/>
  <c r="U1" i="19"/>
  <c r="U1" i="18"/>
  <c r="U1" i="17"/>
  <c r="U1" i="16"/>
  <c r="U1" i="15"/>
  <c r="U1" i="14"/>
  <c r="U1" i="13"/>
  <c r="U1" i="12"/>
  <c r="U1" i="11"/>
  <c r="U1" i="10"/>
  <c r="U1" i="9"/>
  <c r="U1" i="8"/>
  <c r="U1" i="7"/>
  <c r="U1" i="6"/>
  <c r="U1" i="5"/>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 r="A16" i="1"/>
  <c r="A15" i="1"/>
  <c r="A14" i="1"/>
  <c r="A13" i="1"/>
  <c r="A12" i="1"/>
  <c r="A11" i="1"/>
  <c r="A10" i="1"/>
  <c r="A9" i="1"/>
  <c r="A8" i="1"/>
  <c r="A7" i="1"/>
  <c r="A6" i="1"/>
  <c r="A5" i="1"/>
  <c r="A4" i="1"/>
  <c r="A3" i="1"/>
</calcChain>
</file>

<file path=xl/sharedStrings.xml><?xml version="1.0" encoding="utf-8"?>
<sst xmlns="http://schemas.openxmlformats.org/spreadsheetml/2006/main" count="10605" uniqueCount="1346">
  <si>
    <t>Sommaire</t>
  </si>
  <si>
    <t>Signes conventionnels utilisés :</t>
  </si>
  <si>
    <t>/// : sans objet</t>
  </si>
  <si>
    <t>… : non disponible</t>
  </si>
  <si>
    <t>s : secret statistique</t>
  </si>
  <si>
    <t>Liste Prodcom</t>
  </si>
  <si>
    <t>Code produit</t>
  </si>
  <si>
    <t>Libellé</t>
  </si>
  <si>
    <t>10.11.11.40</t>
  </si>
  <si>
    <t>Viandes bovines, fraîches ou réfrigérées, en carcasses, demi-carcasses ou quartiers</t>
  </si>
  <si>
    <t>10.11.11.90</t>
  </si>
  <si>
    <t>Viandes bovines, fraîches ou réfrigérées, en morceaux</t>
  </si>
  <si>
    <t>10.11.12.30</t>
  </si>
  <si>
    <t>Viandes porcines, fraîches ou réfrigérées, en carcasses ou demi-carcasses, y compris les viandes fraîches emballées avec du sel pour conservation temporaire</t>
  </si>
  <si>
    <t>10.11.12.50</t>
  </si>
  <si>
    <t>Jambons, épaules de porc et leurs morceaux non désossés, frais ou réfrigérés, y compris les viandes fraîches emballées avec du sel pour conservation temporaire</t>
  </si>
  <si>
    <t>10.11.12.90</t>
  </si>
  <si>
    <t>Autres viandes porcines, fraîches ou réfrigérées, y compris les viandes fraîches emballées avec du sel pour conservation temporaire (à l’exclusion des carcasses ou demi-carcasses et des jambons, épaules et leurs morceaux, non désossés)</t>
  </si>
  <si>
    <t>10.11.13.00</t>
  </si>
  <si>
    <t>Viandes ovines ou d’agneau, fraîches ou réfrigérées, en carcasses, demi-carcasses ou quartiers</t>
  </si>
  <si>
    <t>10.11.14.00</t>
  </si>
  <si>
    <t>Viande de caprins, fraîche ou réfrigérée</t>
  </si>
  <si>
    <t>10.11.15.00</t>
  </si>
  <si>
    <t>Viande de cheval et autres équidés, fraîche, ou réfrigérée</t>
  </si>
  <si>
    <t>10.11.20.00</t>
  </si>
  <si>
    <t>Abats comestibles d’animaux de boucherie, frais ou réfrigérés</t>
  </si>
  <si>
    <t>10.11.31.00</t>
  </si>
  <si>
    <t>Viandes bovines congelées ou surgelées, en carcasses, demi-carcasses ou quartiers</t>
  </si>
  <si>
    <t>10.11.32.30</t>
  </si>
  <si>
    <t>Viandes porcines, congelées ou surgelées, en carcasses ou demi-carcasses</t>
  </si>
  <si>
    <t>10.11.32.50</t>
  </si>
  <si>
    <t>Jambons, épaules de porc et leurs morceaux non désossés, congelés ou surgelés</t>
  </si>
  <si>
    <t>10.11.32.90</t>
  </si>
  <si>
    <t>Autres viandes porcines, congelées ou surgelées (à l’exclusion des carcasses ou demi-carcasses et des jambons, épaules et leurs morceaux, non désossés)</t>
  </si>
  <si>
    <t>10.11.33.00</t>
  </si>
  <si>
    <t>Viandes ovines ou d’agneau, congelées ou surgelées, en carcasses, demi-carcasses ou quartiers</t>
  </si>
  <si>
    <t>10.11.34.00</t>
  </si>
  <si>
    <t>Viande de caprins, congelée ou surgelée</t>
  </si>
  <si>
    <t>10.11.35.00</t>
  </si>
  <si>
    <t>Viande de cheval et autres équidés, congelée ou surgelée</t>
  </si>
  <si>
    <t>10.11.39.10</t>
  </si>
  <si>
    <t>Abats comestibles des animaux des espèces bovine, porcine, ovine, caprine, chevaline, asine ou mulassière, congelés ou surgelés</t>
  </si>
  <si>
    <t>10.11.39.30</t>
  </si>
  <si>
    <t>Viandes et abats comestibles, frais, réfrigérés, congelés ou surgelés, y compris de lapins, de lièvres et de gibier (à l’exclusion des cuisses de grenouilles et des viandes et abats de volailles et d’animaux des espèces bovine, chevaline, asine ou mulassière, porcine, ovine et caprine)</t>
  </si>
  <si>
    <t>10.11.39.31</t>
  </si>
  <si>
    <t>Viandes et abats comestibles, frais, réfrigérés, congelés ou surgelés, y compris de lapins, de lièvres, de gibier et d’insectes (à l’exclusion des cuisses de grenouilles et des viandes et abats de volailles et d’animaux des espèces bovine, chevaline, asine ou mulassière, porcine, ovine et caprine)</t>
  </si>
  <si>
    <t>10.11.41.00</t>
  </si>
  <si>
    <t>Laines en suint, y compris les laines lavées à dos, non cardées ni peignées (à l’exclusion des laines de tonte)</t>
  </si>
  <si>
    <t>10.11.42.00</t>
  </si>
  <si>
    <t>Cuirs et peaux bruts de bovins ou d’équidés, entiers (à l’exclusion de ceux liés au SH 4101 90)</t>
  </si>
  <si>
    <t>10.11.43.00</t>
  </si>
  <si>
    <t>Autres cuirs et peaux bruts de bovins ou d’équidés</t>
  </si>
  <si>
    <t>10.11.44.00</t>
  </si>
  <si>
    <t>Peaux d’ovins brutes</t>
  </si>
  <si>
    <t>10.11.45.00</t>
  </si>
  <si>
    <t>Peaux de caprins, fraîches ou conservées, non tannées, brutes</t>
  </si>
  <si>
    <t>10.11.50.40</t>
  </si>
  <si>
    <t>Graisses de porc sans parties maigres, non fondues, fraîches, réfrigérées, congelées, salées, en saumure ou fumées</t>
  </si>
  <si>
    <t>10.11.50.60</t>
  </si>
  <si>
    <t>Saindoux et autres graisses de porc, fondues</t>
  </si>
  <si>
    <t>10.11.50.70</t>
  </si>
  <si>
    <t>Graisses de bovins, ovins, caprins, brutes ou fondues</t>
  </si>
  <si>
    <t>10.11.60.30</t>
  </si>
  <si>
    <t>Boyaux, vessies et estomacs d’animaux (à l’exclusion des poissons), entiers ou en morceaux</t>
  </si>
  <si>
    <t>10.11.60.90</t>
  </si>
  <si>
    <t>Autres déchets ne convenant pas à la consommation humaine (à l’exclusion des poissons, boyaux, vessies et estomacs)</t>
  </si>
  <si>
    <t>10.12.10.10</t>
  </si>
  <si>
    <t>Coqs et poules, non découpés, frais ou réfrigérés</t>
  </si>
  <si>
    <t>10.12.10.20</t>
  </si>
  <si>
    <t>Dindons et dindes, non découpés, frais ou réfrigérés</t>
  </si>
  <si>
    <t>10.12.10.30</t>
  </si>
  <si>
    <t>Canards, oies et pintades, non découpés, frais ou réfrigérés</t>
  </si>
  <si>
    <t>10.12.10.40</t>
  </si>
  <si>
    <t>Foies gras d’oies ou de canards, frais ou réfrigérés</t>
  </si>
  <si>
    <t>10.12.10.50</t>
  </si>
  <si>
    <t>Morceaux de coqs et de poules, frais ou réfrigérés</t>
  </si>
  <si>
    <t>10.12.10.60</t>
  </si>
  <si>
    <t>Morceaux de dindons et de dindes, frais ou réfrigérés</t>
  </si>
  <si>
    <t>10.12.10.70</t>
  </si>
  <si>
    <t>Morceaux de canards, d’oies et de pintades, frais ou réfrigérés</t>
  </si>
  <si>
    <t>10.12.20.13</t>
  </si>
  <si>
    <t>Coqs et poules, non découpés, congelés ou surgelés</t>
  </si>
  <si>
    <t>10.12.20.15</t>
  </si>
  <si>
    <t>Dindons et dindes, non découpés, congelés ou surgelés</t>
  </si>
  <si>
    <t>10.12.20.17</t>
  </si>
  <si>
    <t>Canards, oies et pintades, non découpés, congelés ou surgelés</t>
  </si>
  <si>
    <t>10.12.20.53</t>
  </si>
  <si>
    <t>Morceaux de coqs ou poules, congelés ou surgelés</t>
  </si>
  <si>
    <t>10.12.20.55</t>
  </si>
  <si>
    <t>Morceaux de dindons ou dindes, congelés ou surgelés</t>
  </si>
  <si>
    <t>10.12.20.57</t>
  </si>
  <si>
    <t>Morceaux de canards, oies et pintades, congelés ou surgelés</t>
  </si>
  <si>
    <t>10.12.20.80</t>
  </si>
  <si>
    <t>Foies de volailles, congelés ou surgelés</t>
  </si>
  <si>
    <t>10.12.30.00</t>
  </si>
  <si>
    <t>Graisses de volailles</t>
  </si>
  <si>
    <t>10.12.40.00</t>
  </si>
  <si>
    <t>Abats comestibles de volailles</t>
  </si>
  <si>
    <t>10.12.40.20</t>
  </si>
  <si>
    <t>Abats et foies de volailles, frais ou réfrigérés (à l’exclusion des foies gras de canard et d’oie)</t>
  </si>
  <si>
    <t>10.12.40.50</t>
  </si>
  <si>
    <t>Abats de volailles congelés (à l’exclusion des foies)</t>
  </si>
  <si>
    <t>10.12.50.00</t>
  </si>
  <si>
    <t>Peaux et parties d’oiseaux revêtues de leurs plumes ou de leur duvet, plumes et autres, travaillées</t>
  </si>
  <si>
    <t>10.13.11.20</t>
  </si>
  <si>
    <t>Jambons, épaules de porcs et leurs morceaux, non désossés, salés, en saumure, séchés ou fumés</t>
  </si>
  <si>
    <t>10.13.11.50</t>
  </si>
  <si>
    <t>Poitrines de porc et leurs morceaux, salés, en saumure, séchés ou fumés</t>
  </si>
  <si>
    <t>10.13.11.80</t>
  </si>
  <si>
    <t>Autres viandes de porc comestibles, salées, en saumure, séchées ou fumées, y compris le bacon, les trois-quarts avant, les trois-quarts arrière ou milieux, les parties avant et leurs morceaux ainsi que les longes et leurs morceaux (à l’exclusion des jambons, épaules et leurs morceaux, non désossés, ainsi que des poitrines [entrelardés] et leurs morceaux)</t>
  </si>
  <si>
    <t>10.13.12.00</t>
  </si>
  <si>
    <t>Viandes bovines, salées, en saumure, séchées ou fumées</t>
  </si>
  <si>
    <t>10.13.13.00</t>
  </si>
  <si>
    <t>Autres viandes et abats comestibles, salés, en saumure, séchés ou fumés; farines et poudres, comestibles, de viandes ou d’abats (à l’exclusion de la viande de porc et de bœuf salée, en saumure, séchée ou fumée)</t>
  </si>
  <si>
    <t>10.13.13.10</t>
  </si>
  <si>
    <t>Autres viandes et abats comestibles, salés, en saumure, séchés ou fumés; farines et poudres, comestibles, de viandes ou d’abats (y compris d’insectes; à l’exclusion de la viande de porc et de bœuf salée, en saumure, séchée ou fumée)</t>
  </si>
  <si>
    <t>10.13.14.30</t>
  </si>
  <si>
    <t>Saucisses, saucissons et produits similaires, de foie, et préparations alimentaires à base de ces produits (à l’exclusion des plats préparés)</t>
  </si>
  <si>
    <t>10.13.14.60</t>
  </si>
  <si>
    <t>Saucisses, saucissons et produits similaires, de viande, d’abats ou de sang, et préparations alimentaires à base de ces produits (à l’exclusion des saucisses et saucissons de foie ainsi que des plats préparés)</t>
  </si>
  <si>
    <t>10.13.14.61</t>
  </si>
  <si>
    <t>Saucisses, saucissons et produits similaires, de viande, d’abats, de sang ou d’insectes, et préparations alimentaires à base de ces produits (à l’exclusion des saucisses et saucissons de foie ainsi que des plats préparés)</t>
  </si>
  <si>
    <t>10.13.15.05</t>
  </si>
  <si>
    <t>Préparations et conserves de foie d’oie ou de canard (à l’exclusion des saucisses et saucissons ainsi que des plats préparés)</t>
  </si>
  <si>
    <t>10.13.15.15</t>
  </si>
  <si>
    <t>Préparations et conserves de foies d’autres animaux (à l’exclusion des saucisses et saucissons ainsi que des plats préparés)</t>
  </si>
  <si>
    <t>10.13.15.25</t>
  </si>
  <si>
    <t>Préparations et conserves de dinde (à l’exclusion des saucisses et saucissons, des préparations de foies et des plats préparés)</t>
  </si>
  <si>
    <t>10.13.15.35</t>
  </si>
  <si>
    <t>Préparations et conserves d’autres volailles (à l’exclusion des saucisses et saucissons, des préparations de foies et des plats préparés)</t>
  </si>
  <si>
    <t>10.13.15.45</t>
  </si>
  <si>
    <t>Préparations et conserves de porc: jambons et leurs morceaux (à l’exclusion des plats préparés)</t>
  </si>
  <si>
    <t>10.13.15.55</t>
  </si>
  <si>
    <t>Préparations et conserves de porc: épaules et leurs morceaux (à l’exclusion des plats préparés)</t>
  </si>
  <si>
    <t>10.13.15.65</t>
  </si>
  <si>
    <t>Préparations et conserves de viande ou d’abats d’animaux domestiques de l’espèce porcine, y compris les mélanges, contenant en poids &lt; 40 % de viande ou d’abats, de toutes espèces, y compris le lard et les graisses de toute nature ou origine (à l’exclusion des saucisses, saucissons et produits similaires, des préparations finement homogénéisées, des préparations à base de foie ainsi que des plats préparés)</t>
  </si>
  <si>
    <t>10.13.15.75</t>
  </si>
  <si>
    <t>Autres préparations et conserves de porc, y compris les mélanges (à l’exclusion des saucisses, saucissons et produits similaires, des préparations finement homogénéisées, des préparations à base de foie ainsi que des plats préparés)</t>
  </si>
  <si>
    <t>10.13.15.85</t>
  </si>
  <si>
    <t>Préparations et conserves de viandes de l’espèce bovine (à l’exclusion des saucisses, saucissons et produits similaires, des préparations finement homogénéisées, des préparations à base de foie ainsi que des plats préparés)</t>
  </si>
  <si>
    <t>10.13.15.95</t>
  </si>
  <si>
    <t>Autres préparations et conserves d’autres animaux, préparations de sang et d’abats (à l’exclusion des saucisses, saucissons et produits similaires, des préparations finement homogénéisées, des préparations à base de foie ainsi que des plats préparés)</t>
  </si>
  <si>
    <t>10.13.15.96</t>
  </si>
  <si>
    <t>Autres préparations et conserves de viandes ou d’abats, y compris de sang ou d’insectes (à l’exclusion des saucisses, saucissons et produits similaires, des préparations finement homogénéisées, des préparations à base de foie ainsi que des plats préparés)</t>
  </si>
  <si>
    <t>10.13.16.00</t>
  </si>
  <si>
    <t>Farines, poudres et pellets de viandes ou d’abats, impropres à l’alimentation humaine; cretons</t>
  </si>
  <si>
    <t>10.13.91.00</t>
  </si>
  <si>
    <t>Cuisson et autres services de préparation de produits à base de viande</t>
  </si>
  <si>
    <t>10.20.11.00</t>
  </si>
  <si>
    <t>Filets de poissons et chair de poissons (même hachée), frais ou réfrigérés</t>
  </si>
  <si>
    <t>10.20.11.10</t>
  </si>
  <si>
    <t>Filets de poissons frais ou réfrigérés et viandes de poisson (y compris ailerons de requins), y compris hachées</t>
  </si>
  <si>
    <t>10.20.12.00</t>
  </si>
  <si>
    <t>Foies, œufs et laitances de poissons, frais ou réfrigérés</t>
  </si>
  <si>
    <t>10.20.13.30</t>
  </si>
  <si>
    <t>Poissons de mer congelés ou surgelés</t>
  </si>
  <si>
    <t>10.20.13.60</t>
  </si>
  <si>
    <t>Poissons d’eau douce congelés ou surgelés</t>
  </si>
  <si>
    <t>10.20.14.00</t>
  </si>
  <si>
    <t>Filets de poissons, congelés ou surgelés</t>
  </si>
  <si>
    <t>10.20.15.00</t>
  </si>
  <si>
    <t>Chair de poissons (à l’exclusion des filets), même hachée, congelée ou surgelée</t>
  </si>
  <si>
    <t>10.20.15.10</t>
  </si>
  <si>
    <t>Viandes de poissons, congelées ou surgelées, y compris hachées (à l’exclusion des filets et du surimi)</t>
  </si>
  <si>
    <t>10.20.15.20</t>
  </si>
  <si>
    <t>Surimi cru, congelé ou surgelé</t>
  </si>
  <si>
    <t>10.20.16.00</t>
  </si>
  <si>
    <t>Foies, œufs et laitances de poissons congelés ou surgelés</t>
  </si>
  <si>
    <t>10.20.21.00</t>
  </si>
  <si>
    <t>Filets de poissons salés, séchés ou en saumure, mais non fumés</t>
  </si>
  <si>
    <t>10.20.22.00</t>
  </si>
  <si>
    <t>Farines, poudres et pellets de poissons, propres à l’alimentation humaine- foies, œufs et laitances de poissons, séchés, salés, en saumure ou fumés</t>
  </si>
  <si>
    <t>10.20.22.50</t>
  </si>
  <si>
    <t>Foies, œufs, nageoires, têtes, queues, vessies natatoires et autres abats de poissons comestibles, séchés, salés ou fumés; farines, poudres et pellets de poissons pour alimentation humaine</t>
  </si>
  <si>
    <t>10.20.23.00</t>
  </si>
  <si>
    <t>Poissons séchés ou salés</t>
  </si>
  <si>
    <t>10.20.23.50</t>
  </si>
  <si>
    <t>Poissons séchés, salés ou non; poissons salés, mais non séchés; poissons en saumure (à l’exclusion des filets, des poissons fumés, ainsi que des têtes, queues et vessies natatoires)</t>
  </si>
  <si>
    <t>10.20.24.20</t>
  </si>
  <si>
    <t>Saumons du Pacifique, Atlantique, Danube, fumés (y compris les filets)</t>
  </si>
  <si>
    <t>10.20.24.25</t>
  </si>
  <si>
    <t>Saumons du Pacifique, de l’Atlantique et du Danube, fumés, y compris les filets (à l’exclusion des têtes, queues et vessies natatoires)</t>
  </si>
  <si>
    <t>10.20.24.50</t>
  </si>
  <si>
    <t>Harengs fumés (y compris les filets)</t>
  </si>
  <si>
    <t>10.20.24.55</t>
  </si>
  <si>
    <t>Harengs fumés, y compris les filets (à l’exclusion des têtes, queues et vessies natatoires)</t>
  </si>
  <si>
    <t>10.20.24.70</t>
  </si>
  <si>
    <t>Truites fumées, y compris les filets (à l’exclusion des têtes, queues et vessies natatoires)</t>
  </si>
  <si>
    <t>10.20.24.75</t>
  </si>
  <si>
    <t>Poissons fumés, à l’exclusion des harengs, truites et saumons du Pacifique, de l’Atlantique et du Danube</t>
  </si>
  <si>
    <t>10.20.24.80</t>
  </si>
  <si>
    <t>Autres poissons fumés (à l’exclusion des saumons et des harengs), y compris les filets</t>
  </si>
  <si>
    <t>10.20.24.85</t>
  </si>
  <si>
    <t>Poissons fumés (à l’exclusion des harengs, ainsi que des saumons du Pacifique, de l’Atlantique et du Danube), y compris les filets, mais à l’exclusion des têtes, queues et vessies natatoires</t>
  </si>
  <si>
    <t>10.20.25.10</t>
  </si>
  <si>
    <t>Préparations et conserves de saumons, entiers ou en morceaux (à l’exclusion des produits de poissons hachés et des plats préparés)</t>
  </si>
  <si>
    <t>10.20.25.20</t>
  </si>
  <si>
    <t>Préparations et conserves de harengs, entiers ou en morceaux (à l’exclusion des produits de poissons hachés et des plats préparés)</t>
  </si>
  <si>
    <t>10.20.25.30</t>
  </si>
  <si>
    <t>Préparations et conserves de sardines, sardinelles, sprats et esprots, entiers ou en morceaux (à l’exclusion des produits de poissons hachés et des plats préparés)</t>
  </si>
  <si>
    <t>10.20.25.40</t>
  </si>
  <si>
    <t>Préparations et conserves de thons, de listaos et de bonites «Sarda spp.», entiers ou en morceaux (à l’exclusion des produits de poissons hachés et des plats préparés)</t>
  </si>
  <si>
    <t>10.20.25.50</t>
  </si>
  <si>
    <t>Préparations et conserves de maquereaux, entiers ou en morceaux (à l’exclusion des produits de poissons hachés et des plats préparés)</t>
  </si>
  <si>
    <t>10.20.25.60</t>
  </si>
  <si>
    <t>Préparations et conserves d’anchois, entiers ou en morceaux (à l’exclusion des produits de poissons hachés et des plats préparés)</t>
  </si>
  <si>
    <t>10.20.25.70</t>
  </si>
  <si>
    <t>Filets de poissons, enrobés de pâte ou de chapelure, y compris bâtonnets de poissons (à l’exclusion des plats préparés)</t>
  </si>
  <si>
    <t>10.20.25.80</t>
  </si>
  <si>
    <t>Autres préparations et conserves d’autres poissons, entiers ou en morceaux (à l’exclusion des produits de poissons hachés et des plats préparés)</t>
  </si>
  <si>
    <t>10.20.25.90</t>
  </si>
  <si>
    <t>Préparations et conserves de poissons (à l’exclusion des plats préparés et des préparations et conserves de poissons entiers ou en morceaux)</t>
  </si>
  <si>
    <t>10.20.26.30</t>
  </si>
  <si>
    <t>Caviar</t>
  </si>
  <si>
    <t>10.20.26.60</t>
  </si>
  <si>
    <t>Succédanés de caviar</t>
  </si>
  <si>
    <t>10.20.31.00</t>
  </si>
  <si>
    <t>Crustacés, congelés ou surgelés, séchés, salés ou en saumure</t>
  </si>
  <si>
    <t>10.20.32.00</t>
  </si>
  <si>
    <t>Mollusques (Coquilles Saint-Jacques ou peignes, pétoncles et vanneaux, moules, seiches et sépioles, calmars et encornets, poulpes ou pieuvres), congelés ou surgelés, séchés, fumés, salés ou en saumure</t>
  </si>
  <si>
    <t>10.20.32.50</t>
  </si>
  <si>
    <t>10.20.33.00</t>
  </si>
  <si>
    <t>Autres invertébrés aquatiques (palourdes, clovisses, méduses, etc.), congelés, séchés, fumés, salés ou en saumure- farines, poudres et pellets d’invertébrés aquatiques autres que les crustacés, propres à l’alimentation humaine, congelés</t>
  </si>
  <si>
    <t>10.20.33.50</t>
  </si>
  <si>
    <t>Autres invertébrés aquatiques (palourdes, clovisses, méduses, etc.), congelés, séchés, fumés, salés ou en saumure; farines, poudres et pellets d’invertébrés aquatiques autres que les crustacés, propres à l’alimentation humaine, congelés ou surgelés, séchés, fumés, salés ou en saumure</t>
  </si>
  <si>
    <t>10.20.34.00</t>
  </si>
  <si>
    <t>Autres préparations et conserves à base de crustacés, mollusques, autres invertébrés aquatiques et algues</t>
  </si>
  <si>
    <t>10.20.41.00</t>
  </si>
  <si>
    <t>Farines, poudres et pellets de poissons, crustacés, mollusques et autres invertébrés aquatiques, impropres à l’alimentation humaine</t>
  </si>
  <si>
    <t>10.20.42.00</t>
  </si>
  <si>
    <t>Autres produits de poissons non comestibles à base de poissons, crustacés, mollusques, autres invertébrés aquatiques ou algues (à l’exclusion des fanons de baleine ou d’autres mammifères, du corail et des matières similaires, des coquilles et carapaces, des os de seiches et des éponges brutes ou simplement préparées/naturelles)</t>
  </si>
  <si>
    <t>10.20.42.50</t>
  </si>
  <si>
    <t>Têtes, queues et vessies natatoires de poissons, autres abats comestibles de poissons: séchés, salés, en saumure ou fumés</t>
  </si>
  <si>
    <t>10.31.11.10</t>
  </si>
  <si>
    <t>Pommes de terre, non cuites ou cuites à l’eau ou à la vapeur, congelées ou surgelées</t>
  </si>
  <si>
    <t>10.31.11.30</t>
  </si>
  <si>
    <t>Pommes de terre préparées ou conservées autrement qu’au vinaigre ou à l’acide acétique, congelées ou surgelées, y compris les pommes de terre entièrement ou partiellement frites et ensuite congelées ou surgelées</t>
  </si>
  <si>
    <t>10.31.12.00</t>
  </si>
  <si>
    <t>Pommes de terre, déshydratées, coupées ou non, mais sans autre préparation</t>
  </si>
  <si>
    <t>10.31.13.00</t>
  </si>
  <si>
    <t>Pommes de terre déshydratées sous forme de farine, de poudre, de flocons, de granulés ou de pellets</t>
  </si>
  <si>
    <t>10.31.14.30</t>
  </si>
  <si>
    <t>Pommes de terre préparées ou conservées, sous forme de farine, semoule ou flocons (à l’exclusion des chips et des produits congelés ou surgelés, ou préparés ou conservés au vinaigre ou à l’acide acétique)</t>
  </si>
  <si>
    <t>10.31.14.60</t>
  </si>
  <si>
    <t>Autres préparations ou conserves de pommes de terre, y compris les chips (à l’exclusion des produits congelés ou surgelés, séchés, préparés ou conservés au vinaigre ou à l’acide acétique, ou sous forme de farines, semoules ou flocons)</t>
  </si>
  <si>
    <t>10.32.11.00</t>
  </si>
  <si>
    <t>Jus de tomate</t>
  </si>
  <si>
    <t>10.32.12.10</t>
  </si>
  <si>
    <t>Jus d’orange, non concentré, congelé</t>
  </si>
  <si>
    <t>10.32.12.20</t>
  </si>
  <si>
    <t>Jus d’orange, non concentré, non congelé</t>
  </si>
  <si>
    <t>10.32.12.30</t>
  </si>
  <si>
    <t>Jus d’orange n.c.a.</t>
  </si>
  <si>
    <t>10.32.13.00</t>
  </si>
  <si>
    <t>Jus de pamplemousse</t>
  </si>
  <si>
    <t>10.32.14.00</t>
  </si>
  <si>
    <t>Jus d’ananas</t>
  </si>
  <si>
    <t>10.32.15.00</t>
  </si>
  <si>
    <t>Jus de raisin, y compris le moût</t>
  </si>
  <si>
    <t>10.32.16.00</t>
  </si>
  <si>
    <t>Jus de pomme</t>
  </si>
  <si>
    <t>10.32.17.00</t>
  </si>
  <si>
    <t>Mélanges de jus de fruits et légumes</t>
  </si>
  <si>
    <t>10.32.19.10</t>
  </si>
  <si>
    <t>Jus de tout autre agrume (à l’exclusion des oranges et pamplemousses), non concentré</t>
  </si>
  <si>
    <t>10.32.19.20</t>
  </si>
  <si>
    <t>Jus de tout autre fruit, fruit à coque ou légume (à l’exclusion des oranges, pamplemousses, ananas, tomates, raisin et pommes), non concentré, non fermenté, sans addition d’alcool</t>
  </si>
  <si>
    <t>10.32.19.30</t>
  </si>
  <si>
    <t>Autres jus de fruits, fruits à coque ou légumes n.c.a.</t>
  </si>
  <si>
    <t>10.39.11.00</t>
  </si>
  <si>
    <t>Légumes et mélanges de légumes congelés ou surgelés, non cuits ou cuits à l’eau ou à la vapeur (à l’exclusion des pommes de terre)</t>
  </si>
  <si>
    <t>10.39.12.00</t>
  </si>
  <si>
    <t>Légumes conservés provisoirement au moyen de gaz sulfureux ou dans de l’eau salée, soufrée ou additionnée d’autres substances servant à assurer provisoirement leur conservation, mais impropres à l’alimentation en l’état</t>
  </si>
  <si>
    <t>10.39.13.30</t>
  </si>
  <si>
    <t>Oignons, séchés, même coupés en morceaux ou en tranches ou bien broyés ou pulvérisés, mais non autrement préparés</t>
  </si>
  <si>
    <t>10.39.13.50</t>
  </si>
  <si>
    <t>Champignons et truffes, séchés, même coupés en morceaux ou en tranches ou bien broyés ou pulvérisés, mais non autrement préparés</t>
  </si>
  <si>
    <t>10.39.13.90</t>
  </si>
  <si>
    <t>Légumes (à l’exclusion des pommes de terre, des oignons, des champignons et des truffes) et mélanges de légumes, séchés, même coupés en morceaux ou en tranches ou bien broyés ou pulvérisés, mais non autrement préparés</t>
  </si>
  <si>
    <t>10.39.15.00</t>
  </si>
  <si>
    <t>Haricots, conservés autrement qu’au vinaigre ou à l’acide acétique (à l’exclusion des plats préparés)</t>
  </si>
  <si>
    <t>10.39.16.00</t>
  </si>
  <si>
    <t>Pois, conservés autrement qu’au vinaigre ou à l’acide acétique (à l’exclusion des plats préparés)</t>
  </si>
  <si>
    <t>10.39.17.10</t>
  </si>
  <si>
    <t>Tomates, entières ou en morceaux, conservées autrement qu’au vinaigre ou à l’acide acétique (à l’exclusion des plats préparés)</t>
  </si>
  <si>
    <t>10.39.17.21</t>
  </si>
  <si>
    <t>Coulis et purées de tomates</t>
  </si>
  <si>
    <t>10.39.17.25</t>
  </si>
  <si>
    <t>Concentré de tomates</t>
  </si>
  <si>
    <t>10.39.17.30</t>
  </si>
  <si>
    <t>Champignons et truffes, préparés ou conservés autrement qu’au vinaigre ou à l’acide acétique (à l’exclusion des plats préparés et des champignons et truffes séchés ou congelés)</t>
  </si>
  <si>
    <t>10.39.17.40</t>
  </si>
  <si>
    <t>Autres légumes et mélanges de légumes, non congelés, conservés autrement qu’au vinaigre ou à l’acide acétique (à l’exclusion des plats préparés et des autres légumes et mélanges de légumes non cuits ou cuits à l’eau ou à la vapeur)</t>
  </si>
  <si>
    <t>10.39.17.50</t>
  </si>
  <si>
    <t>Choucroute, non congelée, conservée autrement qu’au vinaigre ou à l’acide acétique (à l’exclusion des plats préparés et de la choucroute séchée)</t>
  </si>
  <si>
    <t>10.39.17.60</t>
  </si>
  <si>
    <t>Asperges, non congelées, conservées autrement qu’au vinaigre ou à l’acide acétique (à l’exclusion des plats préparés et des asperges séchées)</t>
  </si>
  <si>
    <t>10.39.17.70</t>
  </si>
  <si>
    <t>Olives, non congelées, conservées autrement qu’au vinaigre ou à l’acide acétique (à l’exclusion des plats préparés et des olives séchées)</t>
  </si>
  <si>
    <t>10.39.17.80</t>
  </si>
  <si>
    <t>Maïs doux, non congelé, conservé autrement qu’au vinaigre ou à l’acide acétique (à l’exclusion des plats préparés et du maïs doux séché)</t>
  </si>
  <si>
    <t>10.39.17.90</t>
  </si>
  <si>
    <t>Autres légumes et mélanges de légumes, non congelés (à l’exclusion des plats préparés)</t>
  </si>
  <si>
    <t>10.39.18.00</t>
  </si>
  <si>
    <t>Légumes (à l’exclusion des pommes de terre), fruits, fruits à coque et parties comestibles de plantes, préparés ou conservés au vinaigre ou à l’acide acétique</t>
  </si>
  <si>
    <t>10.39.21.00</t>
  </si>
  <si>
    <t>Fruits et fruits à coque, congelés, non cuits ou cuits à l’eau ou à la vapeur</t>
  </si>
  <si>
    <t>10.39.22.30</t>
  </si>
  <si>
    <t>Confitures, marmelades, gelées, purées et pâtes d’agrumes, obtenues par cuisson (à l’exclusion des préparations homogénéisées)</t>
  </si>
  <si>
    <t>10.39.22.90</t>
  </si>
  <si>
    <t>Confitures, marmelades, gelées, purées et pâtes de fruits à coque et de fruits autres qu’agrumes, obtenues par cuisson (à l’exclusion des préparations homogénéisées)</t>
  </si>
  <si>
    <t>10.39.23.30</t>
  </si>
  <si>
    <t>Arachides, préparées ou conservées autrement qu’au vinaigre ou à l’acide acétique, et beurre d’arachide (à l’exclusion des arachides congelées, sous forme de purée ou de pâte)</t>
  </si>
  <si>
    <t>10.39.23.90</t>
  </si>
  <si>
    <t>Autres fruits à coque et autres graines, y compris les mélanges, préparés ou conservés autrement qu’au vinaigre ou à l’acide acétique (à l’exclusion des fruits et graines congelés, sous forme de purée ou de pâte, ou confits au sucre)</t>
  </si>
  <si>
    <t>10.39.24.10</t>
  </si>
  <si>
    <t>Écorces d’agrumes ou de melons, fraîches, congelées, séchées ou conservées dans de l’eau salée, soufrée ou additionnée d’autres substances</t>
  </si>
  <si>
    <t>10.39.24.30</t>
  </si>
  <si>
    <t>Autres fruits et fruits à coque, provisoirement conservés au moyen de gaz sulfureux ou dans de l’eau salée, soufrée ou additionnée d’autres substances, impropres à l’alimentation immédiate</t>
  </si>
  <si>
    <t>10.39.25.00</t>
  </si>
  <si>
    <t>Arachides et fruits à coque, sans coques, et graines de tournesol, pelées</t>
  </si>
  <si>
    <t>10.39.25.10</t>
  </si>
  <si>
    <t>Raisins, séchés</t>
  </si>
  <si>
    <t>10.39.25.11</t>
  </si>
  <si>
    <t>Arachides et fruits à coque, sans coques, et graines de tournesol, pelées</t>
  </si>
  <si>
    <t>10.39.25.20</t>
  </si>
  <si>
    <t>Autres fruits, séchés (à l’exclusion des bananes, dattes, figues, ananas, avocats, goyaves, mangues, mangoustans, agrumes et raisins)- mélanges de fruits à coque et séchés</t>
  </si>
  <si>
    <t>10.39.25.50</t>
  </si>
  <si>
    <t>Autres fruits, préparés ou conservés (à l’exclusion du Müsli)</t>
  </si>
  <si>
    <t>10.39.29.10</t>
  </si>
  <si>
    <t>10.39.29.20</t>
  </si>
  <si>
    <t>Autres fruits, séchés (à l’exclusion des bananes, dattes, figues, ananas, avocats, goyaves, mangues, mangoustans, agrumes et raisins); mélanges de fruits à coque et de fruits séchés</t>
  </si>
  <si>
    <t>10.39.29.30</t>
  </si>
  <si>
    <t>Fruits séchés (à l’exclusion des raisins); mélanges de fruits à coque séchés et/ou de fruits séchés</t>
  </si>
  <si>
    <t>10.39.29.50</t>
  </si>
  <si>
    <t>10.39.30.00</t>
  </si>
  <si>
    <t>Déchets et sous-produits végétaux pour l’alimentation des animaux n.c.a.</t>
  </si>
  <si>
    <t>10.39.91.00</t>
  </si>
  <si>
    <t>Cuisson et autres façons de préparations à base de fruits et légumes</t>
  </si>
  <si>
    <t>10.41.11.00</t>
  </si>
  <si>
    <t>Stéarine solaire, huile de saindoux, oléostéarine, oléomargarine et huile de suif, non émulsionnées, ni mélangées ou autrement préparées</t>
  </si>
  <si>
    <t>10.41.12.00</t>
  </si>
  <si>
    <t>Graisses et huiles de poissons et de mammifères marins et leurs fractions (non chimiquement modifiées)</t>
  </si>
  <si>
    <t>10.41.19.00</t>
  </si>
  <si>
    <t>Autres graisses et huiles animales et leurs fractions, raffinées ou non, mais non chimiquement modifiées</t>
  </si>
  <si>
    <t>10.41.21.00</t>
  </si>
  <si>
    <t>Huile de soja brute et ses fractions (non chimiquement modifiées)</t>
  </si>
  <si>
    <t>10.41.21.10</t>
  </si>
  <si>
    <t>Huile d’arachide brute et ses fractions (non chimiquement modifiées)</t>
  </si>
  <si>
    <t>10.41.22.00</t>
  </si>
  <si>
    <t>10.41.22.10</t>
  </si>
  <si>
    <t>Huile d’olive vierge et ses fractions (non chimiquement modifiées)</t>
  </si>
  <si>
    <t>10.41.22.20</t>
  </si>
  <si>
    <t>Huiles brutes et leurs fractions obtenues exclusivement à partir d’olives, y compris les mélanges de ces huiles avec des huiles d’olive vierges raffinées (à l’exclusion de l’huile d’olive vierge et des huiles chimiquement modifiées)</t>
  </si>
  <si>
    <t>10.41.22.21</t>
  </si>
  <si>
    <t>Huile de grignons d’olive brute et ses fractions non chimiquement modifiées, y compris les mélanges de cette huile avec de l’huile d’olive vierge ou ses fractions (à l’exclusion de l’huile d’olive vierge)</t>
  </si>
  <si>
    <t>10.41.23.00</t>
  </si>
  <si>
    <t>Huiles de tournesol et de carthame brutes et leurs fractions (non chimiquement modifiées)</t>
  </si>
  <si>
    <t>10.41.23.10</t>
  </si>
  <si>
    <t>10.41.23.30</t>
  </si>
  <si>
    <t>Huiles brutes et leurs fractions obtenues exclusivement à partir d’olives (y compris les mélanges de ces huiles avec des huiles d’olive vierges raffinées- à l’exclusion de l’huile d’olive vierge et des huiles chimiquement modifiées)</t>
  </si>
  <si>
    <t>10.41.24.00</t>
  </si>
  <si>
    <t>10.41.24.10</t>
  </si>
  <si>
    <t>Huiles de navette, de colza et de moutarde brutes et leurs fractions (non chimiquement modifiées)</t>
  </si>
  <si>
    <t>10.41.25.00</t>
  </si>
  <si>
    <t>Huile de coton brute et ses fractions (non chimiquement modifiées)</t>
  </si>
  <si>
    <t>10.41.25.10</t>
  </si>
  <si>
    <t>Huile de palme brute et ses fractions (non chimiquement modifiées)</t>
  </si>
  <si>
    <t>10.41.26.00</t>
  </si>
  <si>
    <t>10.41.27.00</t>
  </si>
  <si>
    <t>10.41.28.00</t>
  </si>
  <si>
    <t>Huile de coco (coprah) brute et ses fractions (non chimiquement modifiées)</t>
  </si>
  <si>
    <t>10.41.29.00</t>
  </si>
  <si>
    <t>Autres huiles végétales brutes (non chimiquement modifiées)</t>
  </si>
  <si>
    <t>10.41.29.10</t>
  </si>
  <si>
    <t>Autres graisses et huiles végétales et d’origine microbienne brutes (non chimiquement modifiées)</t>
  </si>
  <si>
    <t>10.41.30.00</t>
  </si>
  <si>
    <t>Linters de coton</t>
  </si>
  <si>
    <t>10.41.41.30</t>
  </si>
  <si>
    <t>Tourteaux et autres résidus solides de l’extraction de l’huile de soja</t>
  </si>
  <si>
    <t>10.41.41.50</t>
  </si>
  <si>
    <t>Tourteaux et autres résidus solides de l’extraction de l’huile de tournesol</t>
  </si>
  <si>
    <t>10.41.41.70</t>
  </si>
  <si>
    <t>Tourteaux et autres résidus solides de l’extraction de l’huile de navette et de colza</t>
  </si>
  <si>
    <t>10.41.41.90</t>
  </si>
  <si>
    <t>Tourteaux et autres résidus solides de l’extraction de graisses et d’huiles végétales, y compris les graisses et huiles de coton, de lin, de noix de coco (coprah), de noix de palmiste et d’amande de palmiste, mais à l’exclusion des graisses et huiles de soja, de tournesol, de navette et de colza</t>
  </si>
  <si>
    <t>10.41.42.00</t>
  </si>
  <si>
    <t>Farines et poudres de graines ou de fruits oléagineux (à l’exclusion de la moutarde)</t>
  </si>
  <si>
    <t>10.41.51.00</t>
  </si>
  <si>
    <t>Huile de soja raffinée et ses fractions (non chimiquement modifiées)</t>
  </si>
  <si>
    <t>10.41.52.00</t>
  </si>
  <si>
    <t>Huile d’arachide raffinée et fractions (non chimiquement modifiées)</t>
  </si>
  <si>
    <t>10.41.53.10</t>
  </si>
  <si>
    <t>Huile d’olive raffinée et fractions (non chimiquement modifiées)</t>
  </si>
  <si>
    <t>10.41.53.30</t>
  </si>
  <si>
    <t>Huiles brutes et leurs fractions, obtenues exclusivement à partir d’olives, y compris les mélanges de ces huiles avec des huiles d’olive vierges raffinées (à l’exclusion des huiles brutes, de l’huile d’olive vierge et des huiles chimiquement modifiées)</t>
  </si>
  <si>
    <t>10.41.53.31</t>
  </si>
  <si>
    <t>Autres huiles et leurs fractions obtenues exclusivement à partir d’olives non chimiquement modifiées, y compris les mélanges de ces huiles avec de l’huile d’olive vierge ou ses fractions (à l’exclusion de l’huile de grignons d’olive brute et de l’huile d’olive vierge)</t>
  </si>
  <si>
    <t>10.41.54.00</t>
  </si>
  <si>
    <t>Huiles de tournesol et de carthame et leurs fractions, raffinées (non chimiquement modifiées)</t>
  </si>
  <si>
    <t>10.41.55.00</t>
  </si>
  <si>
    <t>Huile de coton et ses fractions, raffinées (non chimiquement modifiées)</t>
  </si>
  <si>
    <t>10.41.56.00</t>
  </si>
  <si>
    <t>Huile de navette, de colza, de moutarde et leurs fractions (non chimiquement modifiées)</t>
  </si>
  <si>
    <t>10.41.57.00</t>
  </si>
  <si>
    <t>Huile de palme et ses fractions, raffinées (non chimiquement modifiées)</t>
  </si>
  <si>
    <t>10.41.58.00</t>
  </si>
  <si>
    <t>Huile de coco (coprah) et ses fractions (non chimiquement modifiées)</t>
  </si>
  <si>
    <t>10.41.59.00</t>
  </si>
  <si>
    <t>Autres huiles et leurs fractions, raffinées, mais non chimiquement modifiées; graisses végétales fixes et autres graisses et huiles végétales et d’origine microbienne (à l’exclusion de l’huile de maïs) et leurs fractions n.c.a., raffinées, mais non chimiquement modifiées</t>
  </si>
  <si>
    <t>10.41.60.30</t>
  </si>
  <si>
    <t>Graisses et huiles animales et leurs fractions, partiellement ou totalement hydrogénées, interestérifiées, réestérifiées ou élaïdinisées, même raffinées</t>
  </si>
  <si>
    <t>10.41.60.50</t>
  </si>
  <si>
    <t>Graisses et huiles végétales et d’origine microbienne et leurs fractions, partiellement ou totalement hydrogénées, interestérifiées, réestérifiées ou élaïdinisées, même raffinées</t>
  </si>
  <si>
    <t>10.41.71.00</t>
  </si>
  <si>
    <t>Cires végétales, y compris raffinées (à l’exclusion des triglycérides)</t>
  </si>
  <si>
    <t>10.41.72.00</t>
  </si>
  <si>
    <t>Dégras; résidus provenant du traitement des corps gras ou des cires animales ou végétales</t>
  </si>
  <si>
    <t>10.42.10.30</t>
  </si>
  <si>
    <t>Margarine et pâtes à tartiner à teneur en graisse réduite ou faible (à l’exclusion de la margarine liquide)</t>
  </si>
  <si>
    <t>10.42.10.50</t>
  </si>
  <si>
    <t>Autres préparations alimentaires de graisses et huiles, y compris la margarine liquide</t>
  </si>
  <si>
    <t>10.51.11.33</t>
  </si>
  <si>
    <t>Lait et crème de lait, non concentrés ni additionnés de sucre ou d’autres édulcorants, d’une teneur en poids de matières grasses &lt;= 1 %, en emballages immédiats d’un contenu net &lt;= 2 l</t>
  </si>
  <si>
    <t>10.51.11.37</t>
  </si>
  <si>
    <t>Lait et crème de lait, non concentrés ni additionnés de sucre ou d’autres édulcorants, d’une teneur en poids de matières grasses &lt;= 1 %, en emballages immédiats d’un contenu net &gt; 2 l</t>
  </si>
  <si>
    <t>10.51.11.42</t>
  </si>
  <si>
    <t>Lait et crème de lait, non concentrés ni additionnés de sucre ou d’autres édulcorants, d’une teneur en poids de matières grasses &gt; 1 % mais &lt;= 6 %, en emballages immédiats d’un contenu net &lt;= 2 l</t>
  </si>
  <si>
    <t>10.51.11.48</t>
  </si>
  <si>
    <t>Lait et crème de lait, non concentrés ni additionnés de sucre ou d’autres édulcorants, d’une teneur en poids de matières grasses &gt; 1 % mais &lt;= 6 %, en emballages immédiats d’un contenu net &gt; 2 l</t>
  </si>
  <si>
    <t>10.51.12.10</t>
  </si>
  <si>
    <t>Lait et crème de lait, non concentrés ni additionnés de sucre ou d’autres édulcorants, d’une teneur en poids de matières grasses &gt; 6 % mais &lt;= 21 %, en emballages immédiats d’un contenu net &lt;= 2 l</t>
  </si>
  <si>
    <t>10.51.12.20</t>
  </si>
  <si>
    <t>Lait et crème de lait, non concentrés ni additionnés de sucre ou d’autres édulcorants, d’une teneur en poids de matières grasses &gt; 6 % mais &lt;= 21 %, en emballages immédiats d’un contenu net &gt; 2 l</t>
  </si>
  <si>
    <t>10.51.12.30</t>
  </si>
  <si>
    <t>Lait et crème de lait, non concentrés ni additionnés de sucre ou d’autres édulcorants, d’une teneur en poids de matières grasses &gt; 21 %, en emballages immédiats d’un contenu net &lt;= 2 l</t>
  </si>
  <si>
    <t>10.51.12.40</t>
  </si>
  <si>
    <t>Lait et crème de lait, non concentrés ni additionnés de sucre ou d’autres édulcorants, d’une teneur en poids de matières grasses &gt; 21 %, en emballages d’un contenu net &gt; 2 l</t>
  </si>
  <si>
    <t>10.51.21.30</t>
  </si>
  <si>
    <t>Lait et crème de lait, en poudre, en granulés ou sous d’autres formes solides, d’une teneur en poids de matières grasses &lt;= 1,5 %, en emballages immédiats d’un contenu net &lt;= 2,5 kg</t>
  </si>
  <si>
    <t>10.51.21.60</t>
  </si>
  <si>
    <t>Lait et crème de lait, en poudre, en granulés ou sous d’autres formes solides, d’une teneur en poids de matières grasses &lt;= 1,5 %, en emballages immédiats d’un contenu net &gt; 2,5 kg</t>
  </si>
  <si>
    <t>10.51.22.30</t>
  </si>
  <si>
    <t>Lait et crème de lait, en poudre, en granulés ou sous d’autres formes solides, d’une teneur en poids de matières grasses &gt; 1,5 %, en emballages immédiats d’un contenu net &lt;= 2,5 kg</t>
  </si>
  <si>
    <t>10.51.22.60</t>
  </si>
  <si>
    <t>Lait et crème de lait, en poudre, en granulés ou sous d’autres formes solides, d’une teneur en poids de matières grasses &gt; 1,5 %, en emballages immédiats d’un contenu net &gt; 2,5 kg</t>
  </si>
  <si>
    <t>10.51.30.30</t>
  </si>
  <si>
    <t>Beurres d’une teneur en poids de matières grasses &lt;= 85 %</t>
  </si>
  <si>
    <t>10.51.30.50</t>
  </si>
  <si>
    <t>Beurres d’une teneur en poids de matières grasses &gt; 85 % et autres matières grasses provenant du lait (à l’exclusion des pâtes à tartiner laitières d’une teneur en poids de matières grasses &lt; 80 %)</t>
  </si>
  <si>
    <t>10.51.30.70</t>
  </si>
  <si>
    <t>Pâtes à tartiner laitières d’une teneur en poids de matières grasses &lt; 80 %</t>
  </si>
  <si>
    <t>10.51.40.30</t>
  </si>
  <si>
    <t>Fromages non affinés (fromages frais), y compris le fromage de lactosérum et la caillebotte</t>
  </si>
  <si>
    <t>10.51.40.50</t>
  </si>
  <si>
    <t>Fromages râpés, en poudre et à pâtes persillées, autres fromages non transformés (à l’exclusion des fromages frais, du fromage de lactosérum et de la caillebotte)</t>
  </si>
  <si>
    <t>10.51.40.70</t>
  </si>
  <si>
    <t>Fromages fondus (à l’exclusion des fromages râpés ou en poudre)</t>
  </si>
  <si>
    <t>10.51.51.04</t>
  </si>
  <si>
    <t>Lait concentré non sucré</t>
  </si>
  <si>
    <t>10.51.51.08</t>
  </si>
  <si>
    <t>Lait concentré sucré</t>
  </si>
  <si>
    <t>10.51.52.41</t>
  </si>
  <si>
    <t>Lait caillé, crème caillée, yoghourts et autres produits fermentés</t>
  </si>
  <si>
    <t>10.51.52.42</t>
  </si>
  <si>
    <t>10.51.52.44</t>
  </si>
  <si>
    <t>Yaourts à boire aromatisés et laits acidifiés (lait caillé, crème caillée, yoghourts et autres produits fermentés aromatisés ou additionnés de fruits, de fruits à coque ou de cacao, de chocolat, d’épices, de café ou d’extraits de café, de plantes, de parties de plantes, de céréales ou de produits de la boulangerie)</t>
  </si>
  <si>
    <t>10.51.52.45</t>
  </si>
  <si>
    <t>Yaourts à boire aromatisés et laits acidifiés (lait caillé, crème caillée, yoghourts et autres produits fermentés aromatisés ou additionnés de fruits ou de cacao)</t>
  </si>
  <si>
    <t>10.51.52.63</t>
  </si>
  <si>
    <t>Babeurre en poudre</t>
  </si>
  <si>
    <t>10.51.52.65</t>
  </si>
  <si>
    <t>Babeurre</t>
  </si>
  <si>
    <t>10.51.53.00</t>
  </si>
  <si>
    <t>Caséines et caséinates</t>
  </si>
  <si>
    <t>10.51.54.00</t>
  </si>
  <si>
    <t>Lactose et sirop de lactose, y compris le lactose chimiquement pur</t>
  </si>
  <si>
    <t>10.51.55.30</t>
  </si>
  <si>
    <t>Lactosérum et lactosérum modifié, en poudre, granulés ou sous une autre forme solide, concentrés ou non, avec ou sans addition de sucre</t>
  </si>
  <si>
    <t>10.51.55.60</t>
  </si>
  <si>
    <t>Lactosérum et lactosérum modifié, liquides ou sous forme de pâte, concentrés ou non, avec ou sans addition de sucre</t>
  </si>
  <si>
    <t>10.51.56.00</t>
  </si>
  <si>
    <t>Produits consistant en composants naturels du lait n.c.a.</t>
  </si>
  <si>
    <t>10.52.10.00</t>
  </si>
  <si>
    <t>Glaces et sorbets, y compris sous forme de sucettes (à l’exclusion des mélanges et bases pour la fabrication de glaces)</t>
  </si>
  <si>
    <t>10.61.11.00</t>
  </si>
  <si>
    <t>Riz décortiqué (cargo ou brun)</t>
  </si>
  <si>
    <t>10.61.12.30</t>
  </si>
  <si>
    <t>Riz semi-blanchi ou blanchi, même poli ou glacé</t>
  </si>
  <si>
    <t>10.61.12.50</t>
  </si>
  <si>
    <t>Riz en brisures</t>
  </si>
  <si>
    <t>10.61.21.00</t>
  </si>
  <si>
    <t>Farines de froment (blé) ou de méteil</t>
  </si>
  <si>
    <t>10.61.22.00</t>
  </si>
  <si>
    <t>Farine de céréales autres que le froment ou le méteil</t>
  </si>
  <si>
    <t>10.61.23.00</t>
  </si>
  <si>
    <t>Farines, semoules et poudres de légumes à cosse secs, de sagou, de racines de manioc, d’arrow-root, de salep, de topinambours, de patates douces, de racines et tubercules similaires, de fruits comestibles et de fruits à coque</t>
  </si>
  <si>
    <t>10.61.24.00</t>
  </si>
  <si>
    <t>Mélanges et pâtes pour la préparation de pains, gâteaux, pâtisseries, pain croustillant (dit Knäckebrot), biscuits, gaufres, gaufrettes, biscottes, pain grillé et produits similaires grillés et d’autres produits de la boulangerie, de la pâtisserie ou de la biscuiterie</t>
  </si>
  <si>
    <t>10.61.31.33</t>
  </si>
  <si>
    <t>Gruaux et semoules de froment (blé) dur</t>
  </si>
  <si>
    <t>10.61.31.35</t>
  </si>
  <si>
    <t>Gruaux et semoules de froment (blé) tendre et d’épeautre</t>
  </si>
  <si>
    <t>10.61.32.30</t>
  </si>
  <si>
    <t>Gruaux et semoules d’avoine, de maïs, de riz, de seigle, d’orge et d’autres céréales (à l’exclusion du froment [blé])</t>
  </si>
  <si>
    <t>10.61.32.40</t>
  </si>
  <si>
    <t>Agglomérés de froment (blé), sous forme de pellets</t>
  </si>
  <si>
    <t>10.61.32.50</t>
  </si>
  <si>
    <t>Agglomérés d’avoine, de maïs, de riz, de seigle, d’orge et d’autres céréales (à l’exclusion du froment [blé]), sous forme de pellets</t>
  </si>
  <si>
    <t>10.61.33.33</t>
  </si>
  <si>
    <t>Grains de céréales, aplatis, en flocons, mondés, perlés, tranchés ou concassés (à l’exclusion des grains de riz)</t>
  </si>
  <si>
    <t>10.61.33.35</t>
  </si>
  <si>
    <t>Germes de céréales, entiers, aplatis, en flocons ou moulus (à l’exclusion des grains de riz)</t>
  </si>
  <si>
    <t>10.61.33.51</t>
  </si>
  <si>
    <t>Préparations du type muesli à base de flocons de céréales non grillés</t>
  </si>
  <si>
    <t>10.61.33.53</t>
  </si>
  <si>
    <t>Autres préparations alimentaires obtenues par soufflage ou grillage de céréales</t>
  </si>
  <si>
    <t>10.61.33.55</t>
  </si>
  <si>
    <t>Céréales en grains, précuites ou autrement préparées (à l’exclusion du maïs)</t>
  </si>
  <si>
    <t>10.61.33.56</t>
  </si>
  <si>
    <t>Céréales en grains, précuites ou autrement préparées (à l’exclusion du maïs et des insectes)</t>
  </si>
  <si>
    <t>10.61.40.10</t>
  </si>
  <si>
    <t>Sons, remoulages et autres résidus du criblage, de la mouture ou d’autres traitements du maïs</t>
  </si>
  <si>
    <t>10.61.40.30</t>
  </si>
  <si>
    <t>Sons, remoulages et autres résidus du criblage, de la mouture ou d’autres traitements du riz</t>
  </si>
  <si>
    <t>10.61.40.50</t>
  </si>
  <si>
    <t>Sons, remoulages et autres résidus du criblage, de la mouture ou d’autres traitements du froment (blé)</t>
  </si>
  <si>
    <t>10.61.40.90</t>
  </si>
  <si>
    <t>Sons, remoulages et autres résidus du criblage, de la mouture ou d’autres traitements de céréales (à l’exclusion du maïs, du riz et du froment [blé])</t>
  </si>
  <si>
    <t>10.62.11.11</t>
  </si>
  <si>
    <t>Amidon de froment (blé)</t>
  </si>
  <si>
    <t>10.62.11.13</t>
  </si>
  <si>
    <t>Amidon de maïs</t>
  </si>
  <si>
    <t>10.62.11.15</t>
  </si>
  <si>
    <t>Fécule de pommes de terre</t>
  </si>
  <si>
    <t>10.62.11.19</t>
  </si>
  <si>
    <t>Autres amidons et fécules, y compris de riz, de manioc, d’arrow-root et de salep (à l’exclusion du froment [blé], du maïs et des pommes de terre)</t>
  </si>
  <si>
    <t>10.62.11.30</t>
  </si>
  <si>
    <t>Inuline</t>
  </si>
  <si>
    <t>10.62.11.50</t>
  </si>
  <si>
    <t>Gluten de froment (blé) (à l’exclusion du gluten de froment préparé en vue de son utilisation comme colle ou comme parement ou apprêt pour l’industrie textile)</t>
  </si>
  <si>
    <t>10.62.11.70</t>
  </si>
  <si>
    <t>Dextrine et autres amidons et fécules modifiés, y compris estérifiés ou éthérifiés, solubles, prégélatinisés, gonflants, dialdéhydes ou traités au formaldéhyde ou à l’épichlorhydrine</t>
  </si>
  <si>
    <t>10.62.12.00</t>
  </si>
  <si>
    <t>Tapioca et ses succédanés préparés à partir de fécules, sous forme de flocons, grumeaux, grains perlés, criblures ou formes similaires</t>
  </si>
  <si>
    <t>10.62.13.10</t>
  </si>
  <si>
    <t>Glucose et sirop de glucose sans addition d’aromatisants ou de colorants</t>
  </si>
  <si>
    <t>10.62.13.20</t>
  </si>
  <si>
    <t>Fructose chimiquement pur à l’état solide; fructose et sirop de fructose et isoglucose, contenant en poids à l’état sec &gt; 50 % de fructose; isoglucose sans addition d’aromatisants ou de colorants</t>
  </si>
  <si>
    <t>10.62.13.30</t>
  </si>
  <si>
    <t>Maltodextrine et sirop de maltodextrine sans addition d’aromatisants ou de colorants</t>
  </si>
  <si>
    <t>10.62.13.90</t>
  </si>
  <si>
    <t>Autres sucres, y compris le sucre inverti, n.c.a.</t>
  </si>
  <si>
    <t>10.62.14.30</t>
  </si>
  <si>
    <t>Huile de maïs brute et ses fractions, non chimiquement modifiées</t>
  </si>
  <si>
    <t>10.62.14.60</t>
  </si>
  <si>
    <t>Huiles de maïs raffinées et leurs fractions, non chimiquement modifiées</t>
  </si>
  <si>
    <t>10.62.20.00</t>
  </si>
  <si>
    <t>Résidus de l’amidonnerie et résidus similaires</t>
  </si>
  <si>
    <t>10.71.11.00</t>
  </si>
  <si>
    <t>Pain sans addition de miel, d’œufs, de fromage ou de fruits, d’une teneur en sucres et d’une teneur en matières grasses chacune &lt;= 5 % en poids sur matière sèche</t>
  </si>
  <si>
    <t>10.71.12.00</t>
  </si>
  <si>
    <t>Autres produits de la boulangerie, de la pâtisserie et de la biscuiterie additionnés d’édulcorants</t>
  </si>
  <si>
    <t>10.72.11.30</t>
  </si>
  <si>
    <t>Pain croustillant dit «Knäckebrot»</t>
  </si>
  <si>
    <t>10.72.11.50</t>
  </si>
  <si>
    <t>Biscottes, pain grillé et produits similaires grillés</t>
  </si>
  <si>
    <t>10.72.12.30</t>
  </si>
  <si>
    <t>Pain d’épices et produits similaires</t>
  </si>
  <si>
    <t>10.72.12.53</t>
  </si>
  <si>
    <t>Biscuits, gaufres et gaufrettes additionnés d’édulcorants, entièrement ou partiellement enrobés de chocolat ou d’autres préparations contenant du cacao</t>
  </si>
  <si>
    <t>10.72.12.55</t>
  </si>
  <si>
    <t>Biscuits additionnés d’édulcorants, y compris les doubles biscuits (à l’exclusion des produits entièrement ou partiellement enrobés ou recouverts de chocolat ou d’autres préparations contenant du cacao)</t>
  </si>
  <si>
    <t>10.72.12.57</t>
  </si>
  <si>
    <t>Gaufres et gaufrettes d’une teneur en poids d’eau &gt; 10 % du produit fini (à l’exclusion des cornets pour crème glacée, doubles biscuits et produits similaires)</t>
  </si>
  <si>
    <t>10.72.12.59</t>
  </si>
  <si>
    <t>Gaufres et gaufrettes, y compris salées (à l’exclusion des produits entièrement ou partiellement enrobés de chocolat ou d’autres préparations contenant du cacao)</t>
  </si>
  <si>
    <t>10.72.19.10</t>
  </si>
  <si>
    <t>Pain azyme (mazoth)</t>
  </si>
  <si>
    <t>10.72.19.20</t>
  </si>
  <si>
    <t>Hosties, cachets vides des types utilisés pour médicaments, pains à cacheter, pâtes séchées de farine, d’amidon ou de fécule en feuilles et produits similaires</t>
  </si>
  <si>
    <t>10.72.19.40</t>
  </si>
  <si>
    <t>Biscuits (à l’exclusion des produits entièrement ou partiellement enrobés de chocolat ou d’autres préparations contenant du cacao et des biscuits, gaufres et gaufrettes additionnés d’édulcorants)</t>
  </si>
  <si>
    <t>10.72.19.50</t>
  </si>
  <si>
    <t>Produits extrudés ou expansés, salés ou aromatisés</t>
  </si>
  <si>
    <t>10.72.19.90</t>
  </si>
  <si>
    <t>Autres produits de la boulangerie, de la pâtisserie et de la biscuiterie non additionnés d’édulcorants, y compris les crêpes, quiches et pizzas (à l’exclusion des sandwichs, du pain croustillant dit Knäckebrot, des gaufres, des gaufrettes, du pain grillé, des produits similaires grillés et des produits extrudés ou expansés, salés ou aromatisés)</t>
  </si>
  <si>
    <t>10.73.11.30</t>
  </si>
  <si>
    <t>Pâtes alimentaires aux œufs, non cuites ni farcies ni autrement préparées</t>
  </si>
  <si>
    <t>10.73.11.31</t>
  </si>
  <si>
    <t>Dont pâtes fraîches</t>
  </si>
  <si>
    <t>10.73.11.32</t>
  </si>
  <si>
    <t>Dont pâtes sèches</t>
  </si>
  <si>
    <t>10.73.11.50</t>
  </si>
  <si>
    <t>Pâtes alimentaires ne contenant pas d’œufs, non cuites ni farcies ni autrement préparées</t>
  </si>
  <si>
    <t>10.73.12.00</t>
  </si>
  <si>
    <t>Couscous</t>
  </si>
  <si>
    <t>10.73.12.01</t>
  </si>
  <si>
    <t>Dont couscous préparé</t>
  </si>
  <si>
    <t>10.73.12.02</t>
  </si>
  <si>
    <t>Dont couscous non préparé</t>
  </si>
  <si>
    <t>10.81.11.00</t>
  </si>
  <si>
    <t>Sucres bruts de canne et de betteraves, sans addition d’aromatisants ou de colorants, à l’état solide</t>
  </si>
  <si>
    <t>10.81.12.30</t>
  </si>
  <si>
    <t>Sucre blanc de canne ou de betterave, à l’état solide</t>
  </si>
  <si>
    <t>10.81.12.90</t>
  </si>
  <si>
    <t>Autres sucres raffinés de canne ou de betterave, à l’état solide</t>
  </si>
  <si>
    <t>10.81.13.00</t>
  </si>
  <si>
    <t>Sucres de canne ou de betterave, additionnés d’aromatisants ou de colorants; sucre et sirop d’érable</t>
  </si>
  <si>
    <t>10.81.14.30</t>
  </si>
  <si>
    <t>Mélasses de canne</t>
  </si>
  <si>
    <t>10.81.14.50</t>
  </si>
  <si>
    <t>Autres mélasses résultant de l’extraction ou du raffinage du sucre (à l’exclusion des mélasses de canne)</t>
  </si>
  <si>
    <t>10.81.20.00</t>
  </si>
  <si>
    <t>Pulpes de betteraves, bagasses de canne à sucre et autres résidus de sucrerie, y compris l’écume de défécation et les déchets de filtres-presses</t>
  </si>
  <si>
    <t>10.82.11.00</t>
  </si>
  <si>
    <t>Pâte de cacao non additionnée de sucre ou d’autres édulcorants</t>
  </si>
  <si>
    <t>10.82.12.00</t>
  </si>
  <si>
    <t>Beurre, graisse et huile de cacao</t>
  </si>
  <si>
    <t>10.82.13.00</t>
  </si>
  <si>
    <t>Poudre de cacao, sans addition de sucre ou d’autres édulcorants</t>
  </si>
  <si>
    <t>10.82.14.00</t>
  </si>
  <si>
    <t>Poudre de cacao, avec addition de sucre ou d’autres édulcorants</t>
  </si>
  <si>
    <t>10.82.21.30</t>
  </si>
  <si>
    <t>Chocolat et autres préparations alimentaires contenant du cacao, présentés soit en blocs ou en barres &gt; 2 kg, soit à l’état liquide ou pâteux ou en poudres, granulés ou formes similaires, en récipients ou en emballages immédiats &gt; 2 kg, d’une teneur en poids de beurre de cacao &gt; = 18 %</t>
  </si>
  <si>
    <t>10.82.21.50</t>
  </si>
  <si>
    <t>Préparations de chocolat dites «chocolat milk crumb», d’une teneur en poids de beurre de cacao &gt;= 18 %, en emballages immédiats d’un contenu &gt; 2 kg</t>
  </si>
  <si>
    <t>10.82.21.70</t>
  </si>
  <si>
    <t>Glaçage au cacao, d’une teneur en poids de beurre de cacao &gt;= 18 %, en emballages immédiats d’un contenu &gt; 2 kg,</t>
  </si>
  <si>
    <t>10.82.21.90</t>
  </si>
  <si>
    <t>Préparations alimentaires d’une teneur en poids de beurre de cacao &lt; 18 %, en emballages immédiats d’un contenu &gt; 2 kg (à l’exclusion du glaçage au cacao et des préparations de chocolat dites «chocolat milk crumb»)</t>
  </si>
  <si>
    <t>10.82.22.33</t>
  </si>
  <si>
    <t>Tablettes, barres et bâtons de chocolat fourrés, y compris avec de la crème, de la liqueur ou de la pâte de fruit (à l’exclusion des biscuits au chocolat)</t>
  </si>
  <si>
    <t>10.82.22.35</t>
  </si>
  <si>
    <t>Tablettes, barres et bâtons non fourrés, additionnés de céréales, de noix ou d’autres fruits (à l’exclusion des biscuits au chocolat)</t>
  </si>
  <si>
    <t>10.82.22.39</t>
  </si>
  <si>
    <t>Tablettes, barres et bâtons non fourrés, non additionnés de céréales, de noix ou d’autres fruits</t>
  </si>
  <si>
    <t>10.82.22.43</t>
  </si>
  <si>
    <t>Bonbons au chocolat, y compris pralines, contenant de l’alcool (à l’exclusion des tablettes, barres et bâtons)</t>
  </si>
  <si>
    <t>10.82.22.45</t>
  </si>
  <si>
    <t>Bonbons au chocolat ne contenant pas d’alcool (à l’exclusion des tablettes, barres et bâtons)</t>
  </si>
  <si>
    <t>10.82.22.53</t>
  </si>
  <si>
    <t>Articles en chocolat fourrés (à l’exclusion des tablettes, barres ou bâtons, des biscuits en chocolat et des bonbons au chocolat [pralines])</t>
  </si>
  <si>
    <t>10.82.22.55</t>
  </si>
  <si>
    <t>Articles en chocolat non fourrés (à l’exclusion des tablettes, barres ou bâtons, des biscuits au chocolat et des bonbons au chocolat [pralines])</t>
  </si>
  <si>
    <t>10.82.22.60</t>
  </si>
  <si>
    <t>Sucreries et leurs succédanés fabriqués à partir de produits de substitution du sucre, contenant du cacao, y compris le nougat au chocolat (à l’exclusion du chocolat blanc)</t>
  </si>
  <si>
    <t>10.82.22.70</t>
  </si>
  <si>
    <t>Pâtes à tartiner contenant du cacao</t>
  </si>
  <si>
    <t>10.82.22.80</t>
  </si>
  <si>
    <t>Préparations pour boissons contenant du cacao</t>
  </si>
  <si>
    <t>10.82.22.90</t>
  </si>
  <si>
    <t>Préparations alimentaires contenant du cacao (à l’exclusion de la pâte, du beurre et de la poudre de cacao, des tablettes, barres et bâtons de chocolat, des produits à l’état liquide ou pâteux, des produits en poudres, des granulés ou formes similaires, des produits en récipients ou en emballages immédiats d’un contenu &gt; 2 kg, des pâtes à tartiner contenant du cacao ainsi que des préparations pour boissons contenant du cacao)</t>
  </si>
  <si>
    <t>10.82.22.91</t>
  </si>
  <si>
    <t>Préparations alimentaires contenant du cacao (à l’exclusion de la pâte, du beurre et de la poudre de cacao, des tablettes, barres et bâtons de chocolat, des produits à l’état liquide ou pâteux, des produits en poudres, des granulés ou formes similaires, des produits en récipients ou en emballages immédiats d’un contenu &gt; 2 kg, des pâtes à tartiner contenant du cacao ainsi que des préparations pour boissons contenant du cacao, à base d’insectes)</t>
  </si>
  <si>
    <t>10.82.23.10</t>
  </si>
  <si>
    <t>Gommes à mâcher (chewing-gum)</t>
  </si>
  <si>
    <t>10.82.23.20</t>
  </si>
  <si>
    <t>Extraits de réglisse contenant en poids &gt; 10 % de saccharose, sans addition d’autres matières</t>
  </si>
  <si>
    <t>10.82.23.30</t>
  </si>
  <si>
    <t>Préparation dite «chocolat blanc»</t>
  </si>
  <si>
    <t>10.82.23.53</t>
  </si>
  <si>
    <t>Pâtes et masses, en emballages immédiats d’un contenu net &gt;= 1 kg, y compris massepain, fondants, nougat et pâte d’amande</t>
  </si>
  <si>
    <t>10.82.23.55</t>
  </si>
  <si>
    <t>Pastilles pour la gorge et bonbons contre la toux composés principalement de sucres et d’agents aromatisants (à l’exclusion des pastilles et bonbons contenant des agents aromatisants possédant des propriétés médicinales)</t>
  </si>
  <si>
    <t>10.82.23.63</t>
  </si>
  <si>
    <t>Dragées, amandes dragéifiées et sucreries similaires dragéifiées</t>
  </si>
  <si>
    <t>10.82.23.65</t>
  </si>
  <si>
    <t>Gommes, autres confiseries à base de gélifiants et pâtes de fruits sous forme de sucrerie (à l’exclusion des gommes à mâcher)</t>
  </si>
  <si>
    <t>10.82.23.73</t>
  </si>
  <si>
    <t>Bonbons de sucre cuit</t>
  </si>
  <si>
    <t>10.82.23.75</t>
  </si>
  <si>
    <t>Caramels</t>
  </si>
  <si>
    <t>10.82.23.83</t>
  </si>
  <si>
    <t>Sucreries obtenues par compression, y compris les cachous</t>
  </si>
  <si>
    <t>10.82.23.90</t>
  </si>
  <si>
    <t>Autres sucreries n.c.a.</t>
  </si>
  <si>
    <t>10.82.23.91</t>
  </si>
  <si>
    <t>Sucreries n.c.a (à l’exclusion des produits à base d’insectes)</t>
  </si>
  <si>
    <t>10.82.24.00</t>
  </si>
  <si>
    <t>Fruits, noix, écorces de fruits et autres parties de plantes comestibles, égouttés, glacés ou cristallisés</t>
  </si>
  <si>
    <t>10.83.11.30</t>
  </si>
  <si>
    <t>Café non torréfié, décaféiné</t>
  </si>
  <si>
    <t>10.83.11.50</t>
  </si>
  <si>
    <t>Café torréfié, non décaféiné</t>
  </si>
  <si>
    <t>10.83.11.70</t>
  </si>
  <si>
    <t>Café torréfié, décaféiné</t>
  </si>
  <si>
    <t>10.83.12.10</t>
  </si>
  <si>
    <t>Succédanés du café contenant du café</t>
  </si>
  <si>
    <t>10.83.12.40</t>
  </si>
  <si>
    <t>Extraits, essences et concentrés de café et préparations à base de ces extraits, essences ou concentrés ou à base de café</t>
  </si>
  <si>
    <t>10.83.12.70</t>
  </si>
  <si>
    <t>Chicorée torréfiée et autres succédanés torréfiés du café, y compris extraits, essences et concentrés de ces produits</t>
  </si>
  <si>
    <t>10.83.13.00</t>
  </si>
  <si>
    <t>Thé en emballages immédiats &lt;= 3 kg</t>
  </si>
  <si>
    <t>10.83.14.00</t>
  </si>
  <si>
    <t>Extraits, essences et concentrés de thé ou de maté et préparations à base de thé ou de maté</t>
  </si>
  <si>
    <t>10.83.15.00</t>
  </si>
  <si>
    <t>Infusions de plantes, y compris de l’écorce de cerisier africain (Prunus africana)</t>
  </si>
  <si>
    <t>10.83.15.99</t>
  </si>
  <si>
    <t>Mélange et conditionnement infusions (emballage&lt;3 kg) sf médicini.</t>
  </si>
  <si>
    <t>10.84.11.30</t>
  </si>
  <si>
    <t>Vinaigres de vin</t>
  </si>
  <si>
    <t>10.84.11.90</t>
  </si>
  <si>
    <t>Vinaigres et succédanés de vinaigres (à l’exclusion des vinaigres de vin)</t>
  </si>
  <si>
    <t>10.84.12.10</t>
  </si>
  <si>
    <t>Sauce de soja</t>
  </si>
  <si>
    <t>10.84.12.30</t>
  </si>
  <si>
    <t>Tomato ketchup et autres sauces tomate</t>
  </si>
  <si>
    <t>10.84.12.53</t>
  </si>
  <si>
    <t>Farine de moutarde</t>
  </si>
  <si>
    <t>10.84.12.55</t>
  </si>
  <si>
    <t>Moutarde préparée</t>
  </si>
  <si>
    <t>10.84.12.70</t>
  </si>
  <si>
    <t>Préparations pour sauces et sauces préparées; condiments et assaisonnements, composés (à l’exclusion de la sauce de soja, du tomato ketchup, des autres sauces tomate, de la farine de moutarde et de la moutarde préparée)</t>
  </si>
  <si>
    <t>10.84.30.00</t>
  </si>
  <si>
    <t>Sel propre à l’alimentation humaine</t>
  </si>
  <si>
    <t>10.85.11.00</t>
  </si>
  <si>
    <t>Plats préparés à base de viandes, d’abats ou de sang</t>
  </si>
  <si>
    <t>10.85.11.10</t>
  </si>
  <si>
    <t>Plats préparés à base de viandes, d’abats, de sang ou d’insectes</t>
  </si>
  <si>
    <t>10.85.12.00</t>
  </si>
  <si>
    <t>Plats préparés à base de poissons, de crustacés et de mollusques</t>
  </si>
  <si>
    <t>10.85.13.00</t>
  </si>
  <si>
    <t>Plats préparés à base de légumes</t>
  </si>
  <si>
    <t>10.85.14.10</t>
  </si>
  <si>
    <t>Pâtes alimentaires farcies en n’importe quelle proportion de viande, de poisson, de fromage ou d’autres substances, cuites ou non</t>
  </si>
  <si>
    <t>10.85.14.30</t>
  </si>
  <si>
    <t>Pâtes alimentaires et produits à base de pâtes alimentaires séchées, non séchées ou surgelées, y compris les plats préparés (à l’exclusion des pâtes non cuites et des pâtes farcies)</t>
  </si>
  <si>
    <t>10.85.19.00</t>
  </si>
  <si>
    <t>Autres plats préparés (y compris les pizzas surgelées)</t>
  </si>
  <si>
    <t>10.85.19.10</t>
  </si>
  <si>
    <t>Autres plats préparés, y compris les pizzas surgelées (à l’exclusion des pizzas fraîches)</t>
  </si>
  <si>
    <t>10.86.10.10</t>
  </si>
  <si>
    <t>Préparations homogénéisées de viandes, d’abats ou de sang (à l’exclusion des préparations alimentaires à base de ces produits et des saucisses et produits similaires à base de viande)</t>
  </si>
  <si>
    <t>10.86.10.11</t>
  </si>
  <si>
    <t>Préparations homogénéisées de viandes, d’abats, de sang ou d’insectes (à l’exclusion des préparations alimentaires à base de ces produits et des saucisses et produits similaires à base de ces produits)</t>
  </si>
  <si>
    <t>10.86.10.30</t>
  </si>
  <si>
    <t>Préparations homogénéisées de légumes (à l’exclusion des préparations congelées ou conservées au vinaigre ou à l’acide acétique)</t>
  </si>
  <si>
    <t>10.86.10.50</t>
  </si>
  <si>
    <t>Confitures, gelées de fruits, marmelades, purées et pâtes de fruits et de fruits à coque</t>
  </si>
  <si>
    <t>10.86.10.60</t>
  </si>
  <si>
    <t>Préparations alimentaires composites homogénéisées, conditionnées pour la vente au détail comme aliments pour enfants ou pour usages diététiques, en récipients d’un contenu &lt;= 250 g</t>
  </si>
  <si>
    <t>10.86.10.70</t>
  </si>
  <si>
    <t>Préparations alimentaires conditionnées pour la vente au détail comme aliments pour enfants (à l’exclusion des préparations alimentaires composites homogénéisées)</t>
  </si>
  <si>
    <t>10.89.11.00</t>
  </si>
  <si>
    <t>Préparations pour soupes, potages ou bouillons; soupes, potages ou bouillons préparés</t>
  </si>
  <si>
    <t>10.89.12.30</t>
  </si>
  <si>
    <t>Œufs d’oiseaux, dépourvus de leur coquille, frais, séchés, cuits à l’eau ou à la vapeur, moulés, congelés ou autrement conservés (à l’exclusion de l’albumine)</t>
  </si>
  <si>
    <t>10.89.12.50</t>
  </si>
  <si>
    <t>Ovalbumine</t>
  </si>
  <si>
    <t>10.89.13.34</t>
  </si>
  <si>
    <t>Levures de panification</t>
  </si>
  <si>
    <t>10.89.13.39</t>
  </si>
  <si>
    <t>Levures vivantes (à l’exclusion des levures de panification)</t>
  </si>
  <si>
    <t>10.89.13.50</t>
  </si>
  <si>
    <t>Levures et autres micro-organismes monocellulaires, morts</t>
  </si>
  <si>
    <t>10.89.13.70</t>
  </si>
  <si>
    <t>Poudres à lever, préparées</t>
  </si>
  <si>
    <t>10.89.14.00</t>
  </si>
  <si>
    <t>Extraits et jus de viande, de poissons, de crustacés, de mollusques et d’invertébrés aquatiques</t>
  </si>
  <si>
    <t>10.89.16.00</t>
  </si>
  <si>
    <t>Préparations alimentaires périssables, y compris pizzas fraîches et sandwichs</t>
  </si>
  <si>
    <t>10.89.17.00</t>
  </si>
  <si>
    <t>Compléments alimentaires (produits destinés à l’alimentation humaine et apportant des nutriments)</t>
  </si>
  <si>
    <t>10.89.19.10</t>
  </si>
  <si>
    <t>Caramel</t>
  </si>
  <si>
    <t>10.89.19.25</t>
  </si>
  <si>
    <t>Extraits de malt</t>
  </si>
  <si>
    <t>10.89.19.30</t>
  </si>
  <si>
    <t>Préparations alimentaires de farines, semoules, amidons, fécules, etc.</t>
  </si>
  <si>
    <t>10.89.19.31</t>
  </si>
  <si>
    <t>Préparations alimentaires de farines, semoules, amidons, fécules, etc. (à l’exclusion de yoghourts additionnés d’épices, de café ou d’extraits de café, de plantes, de parties de plantes, de céréales ou de produits de la boulangerie, à base d’insectes)</t>
  </si>
  <si>
    <t>10.89.19.35</t>
  </si>
  <si>
    <t>Concentrats de protéines et sirops de sucres, aromatisés ou additionnés de colorants</t>
  </si>
  <si>
    <t>10.89.19.40</t>
  </si>
  <si>
    <t>Autres préparations alimentaires n.c.a.</t>
  </si>
  <si>
    <t>10.89.19.50</t>
  </si>
  <si>
    <t>10.89.19.51</t>
  </si>
  <si>
    <t>Autres préparations alimentaires n.c.a. (à l’exclusion des préparations à base d’insectes)</t>
  </si>
  <si>
    <t>10.89.19.60</t>
  </si>
  <si>
    <t>Produits contenant de la nicotine et destinés à aider le sevrage tabagique, pour une application orale</t>
  </si>
  <si>
    <t>10.91.10.10</t>
  </si>
  <si>
    <t>Prémélanges des types utilisés pour l’alimentation des animaux de ferme</t>
  </si>
  <si>
    <t>10.91.10.33</t>
  </si>
  <si>
    <t>Aliments pour porcins d’élevage (à l’exclusion des prémélanges)</t>
  </si>
  <si>
    <t>10.91.10.35</t>
  </si>
  <si>
    <t>Aliments pour bovins d’élevage (à l’exclusion des prémélanges)</t>
  </si>
  <si>
    <t>10.91.10.37</t>
  </si>
  <si>
    <t>Aliments pour volailles d’élevage (à l’exclusion des prémélanges)</t>
  </si>
  <si>
    <t>10.91.10.39</t>
  </si>
  <si>
    <t>Aliments pour animaux d’élevage n.c.a. (à l’exclusion des prémélanges)</t>
  </si>
  <si>
    <t>10.91.20.00</t>
  </si>
  <si>
    <t>Farine de luzerne et agglomérés sous forme de pellets de luzerne</t>
  </si>
  <si>
    <t>10.91.20.99</t>
  </si>
  <si>
    <t>Fourrages déshydratés</t>
  </si>
  <si>
    <t>10.92.10.30</t>
  </si>
  <si>
    <t>Aliments pour chiens et chats conditionnés pour la vente au détail</t>
  </si>
  <si>
    <t>10.92.10.60</t>
  </si>
  <si>
    <t>Préparations des types utilisés pour l’alimentation des animaux de compagnie (à l’exclusion des aliments pour chiens et chats conditionnés pour la vente au détail)</t>
  </si>
  <si>
    <t>11.01.10.20</t>
  </si>
  <si>
    <t>Eaux-de-vie de vin ou de marc de raisin (important: hors taxes et accises sur l’alcool)</t>
  </si>
  <si>
    <t>11.01.10.30</t>
  </si>
  <si>
    <t>Whisky (important: hors taxes et accises sur l’alcool)</t>
  </si>
  <si>
    <t>11.01.10.40</t>
  </si>
  <si>
    <t>Rhum et autres eaux-de-vie provenant de la distillation, après fermentation, de produits de cannes à sucre (important: hors taxes et accises sur l’alcool)</t>
  </si>
  <si>
    <t>11.01.10.50</t>
  </si>
  <si>
    <t>Gin et genièvre (important: hors taxes et accises sur l’alcool)</t>
  </si>
  <si>
    <t>11.01.10.63</t>
  </si>
  <si>
    <t>Vodka d’un titre alcoométrique volumique &lt;= 45,4 % vol (important: hors taxes et accises sur l’alcool)</t>
  </si>
  <si>
    <t>11.01.10.65</t>
  </si>
  <si>
    <t>Eaux-de-vie distillées à partir de fruits (à l’exclusion des liqueurs, du gin, du genièvre et des eaux-de-vie de vin ou de marc de raisins) (important: hors taxes et accises sur l’alcool)</t>
  </si>
  <si>
    <t>11.01.10.70</t>
  </si>
  <si>
    <t>Alcools purs (important: hors taxes et accises sur l’alcool)</t>
  </si>
  <si>
    <t>11.01.10.80</t>
  </si>
  <si>
    <t>Eaux-de-vie, liqueurs et autres boissons spiritueuses (à l’exclusion des eaux-de-vie de vin ou de marc de raisins, du whisky, du rhum, du tafia, du gin et du genièvre, de la vodka d’un titre alcoométrique volumique &lt;= 45,4 % vol et des eaux-de-vie de fruits) (important: hors taxes et accises sur l’alcool)</t>
  </si>
  <si>
    <t>11.02.11.30</t>
  </si>
  <si>
    <t>Champagne (important: hors taxes et accises sur l’alcool)</t>
  </si>
  <si>
    <t>11.02.11.90</t>
  </si>
  <si>
    <t>Vin mousseux produits à partir de raisins frais (à l’exclusion du champagne) (important: hors taxes et accises sur l’alcool)</t>
  </si>
  <si>
    <t>11.02.11.93</t>
  </si>
  <si>
    <t>Autres vins mousseux, &gt;= 8,5% alcool</t>
  </si>
  <si>
    <t>11.02.11.95</t>
  </si>
  <si>
    <t>Autres vins mousseux, &lt; 8,5% alcool</t>
  </si>
  <si>
    <t>11.02.12.11</t>
  </si>
  <si>
    <t>Vins blancs avec appellation d’origine protégée (AOP)</t>
  </si>
  <si>
    <t>11.02.12.13</t>
  </si>
  <si>
    <t>Vins blancs produits dans d’autres régions, non v.q.p.r.d.</t>
  </si>
  <si>
    <t>11.02.12.15</t>
  </si>
  <si>
    <t>Vins et moûts de raisins dont la fermentation a été empêchée ou arrêtée par adjonction d’alcool, ayant, à la température de 20 °C, une surpression due au CO2 &gt;= 1 bar mais &lt; 3 bar (à l’exclusion des vins mousseux)</t>
  </si>
  <si>
    <t>11.02.12.17</t>
  </si>
  <si>
    <t>Vins et moûts de raisins de qualité dont la fermentation a été empêchée ou arrêtée par adjonction d’alcool, avec appellation d’origine protégée (AOP), d’un titre alcoométrique &lt;= 15 % (à l’exclusion des vins blancs et des vins mousseux)</t>
  </si>
  <si>
    <t>11.02.12.19</t>
  </si>
  <si>
    <t>Autres vins produits dans d’autres régions, non v.q.p.r.d.</t>
  </si>
  <si>
    <t>11.02.12.20</t>
  </si>
  <si>
    <t>Vins et moûts de raisins dont la fermentation a été empêchée ou arrêtée par adjonction d’alcool, sans appellation d’origine protégée (AOP), d’un titre alcoométrique &lt;= 15 % (à l’exclusion des vins blancs et des vins mousseux)</t>
  </si>
  <si>
    <t>11.02.12.30</t>
  </si>
  <si>
    <t>Porto, madère, sherry, autres vins doux naturels et vins de liqueurs à titre alcoométrique &gt; 15 %</t>
  </si>
  <si>
    <t>11.02.12.31</t>
  </si>
  <si>
    <t>Porto, Madère, Sherry et autres vins similaires d’un titre alcoométrique &gt; 15 %</t>
  </si>
  <si>
    <t>11.02.12.50</t>
  </si>
  <si>
    <t>Moûts de raisin (important: hors taxes et accises sur l’alcool)</t>
  </si>
  <si>
    <t>11.03.10.00</t>
  </si>
  <si>
    <t>Boissons fermentées et mélanges de boissons fermentées, y compris avec boissons non alcoolisées, cidre, poiré et hydromel (à l’exclusion des bières de malt et des vins de raisins préparés à l’aide de plantes ou de substances aromatiques)</t>
  </si>
  <si>
    <t>11.04.10.00</t>
  </si>
  <si>
    <t>Vermouths et autres vins de raisins frais, préparés à l’aide de plantes ou de substances aromatiques (important: hors taxes et accises sur l’alcool)</t>
  </si>
  <si>
    <t>11.05.10.00</t>
  </si>
  <si>
    <t>Bière de malt (à l’exclusion des bières non alcoolisées et des bières ayant un titre alcoométrique &lt;= 0,5 % vol) (important: hors taxes et accises sur l’alcool)</t>
  </si>
  <si>
    <t>11.05.10.10</t>
  </si>
  <si>
    <t>Bières non alcoolisées et bières ayant un titre alcoométrique &lt;= 0,5 % vol</t>
  </si>
  <si>
    <t>11.05.20.00</t>
  </si>
  <si>
    <t>Drêches et déchets de brasserie ou de distillerie (important: hors taxes et accises sur l’alcool)</t>
  </si>
  <si>
    <t>11.06.10.30</t>
  </si>
  <si>
    <t>Malt non torréfié (important: hors taxes et accises sur l’alcool)</t>
  </si>
  <si>
    <t>11.06.10.50</t>
  </si>
  <si>
    <t>Malt torréfié (à l’exclusion des produits ayant subi une autre transformation et du malt torréfié utilisé comme substitut du café) (important: hors taxes et accises sur l’alcool)</t>
  </si>
  <si>
    <t>11.07.11.30</t>
  </si>
  <si>
    <t>Eaux minérales et eaux gazéifiées, non sucrées</t>
  </si>
  <si>
    <t>11.07.11.50</t>
  </si>
  <si>
    <t>Eaux (à l’exclusion des eaux minérales et gazéifiées) non sucrées ni aromatisées; glace et neige</t>
  </si>
  <si>
    <t>11.07.19.30</t>
  </si>
  <si>
    <t>Eaux, y compris minérales et gazéifiées, additionnées de sucre ou d’autres édulcorants ou aromatisées (dites «soft drinks»)</t>
  </si>
  <si>
    <t>11.07.19.50</t>
  </si>
  <si>
    <t>Boissons non alcoolisées ne contenant pas de matières grasses du lait (à l’exclusion des eaux minérales et gazéifiées, additionnées ou non de sucre ou aromatisées)</t>
  </si>
  <si>
    <t>11.07.19.70</t>
  </si>
  <si>
    <t>Boissons non alcoolisées contenant des matières grasses du lait</t>
  </si>
  <si>
    <t>12.00.11.30</t>
  </si>
  <si>
    <t>Cigares et cigarillos contenant du tabac ou des mélanges de tabacs et de succédanés de tabac (hors taxes et accises sur le tabac)</t>
  </si>
  <si>
    <t>12.00.11.50</t>
  </si>
  <si>
    <t>Cigarettes contenant du tabac ou des mélanges de tabacs et de succédanés de tabac (hors taxes et accises sur le tabac)</t>
  </si>
  <si>
    <t>12.00.11.70</t>
  </si>
  <si>
    <t>Cigares, cigarillos et cigarettes contenant uniquement des succédanés de tabac (hors taxes et accises sur le tabac)</t>
  </si>
  <si>
    <t>12.00.12.00</t>
  </si>
  <si>
    <t>Feuilles de tabac séché, écotées</t>
  </si>
  <si>
    <t>12.00.19.30</t>
  </si>
  <si>
    <t>Tabac à fumer (hors taxes et accises sur le tabac)</t>
  </si>
  <si>
    <t>12.00.19.40</t>
  </si>
  <si>
    <t>Produits contenant du tabac, du tabac reconstitué ou des succédanés de tabac et destinés à une inhalation sans combustion</t>
  </si>
  <si>
    <t>12.00.19.51</t>
  </si>
  <si>
    <t>Produits contenant de la nicotine et destinés à l’absorption de nicotine dans le corps humain, pour une application orale</t>
  </si>
  <si>
    <t>12.00.19.90</t>
  </si>
  <si>
    <t>Tabacs fabriqués, extraits et sauces de tabac, tabacs homogénéisés ou reconstitués, tabacs n.c.a.</t>
  </si>
  <si>
    <t>12.00.19.91</t>
  </si>
  <si>
    <t>Tabacs, extraits et sauces de tabac, fabriqués, autres tabacs homogénéisés ou reconstitués, tabacs n.c.a. (à l’exclusion des produits contenant du tabac ou du tabac reconstitué, destinés à une inhalation sans combustion)</t>
  </si>
  <si>
    <t>Productions commercialisées des industries agroalimentaires</t>
  </si>
  <si>
    <t>en milliards d'euros</t>
  </si>
  <si>
    <t>Produit commercialisé</t>
  </si>
  <si>
    <t>Ventes</t>
  </si>
  <si>
    <t/>
  </si>
  <si>
    <t>2008</t>
  </si>
  <si>
    <t>2009</t>
  </si>
  <si>
    <t>2010</t>
  </si>
  <si>
    <t>2011</t>
  </si>
  <si>
    <t>2012</t>
  </si>
  <si>
    <t>2013</t>
  </si>
  <si>
    <t>2014</t>
  </si>
  <si>
    <t>2015</t>
  </si>
  <si>
    <t>2016</t>
  </si>
  <si>
    <t>2017</t>
  </si>
  <si>
    <t>2018</t>
  </si>
  <si>
    <t>2019</t>
  </si>
  <si>
    <t>2020</t>
  </si>
  <si>
    <t>2021</t>
  </si>
  <si>
    <t>2022</t>
  </si>
  <si>
    <t>2023</t>
  </si>
  <si>
    <t>2024</t>
  </si>
  <si>
    <t>Produits des industries alimentaires</t>
  </si>
  <si>
    <t>Viandes et produits à base de viandes</t>
  </si>
  <si>
    <t>viande de boucherie</t>
  </si>
  <si>
    <t>viande de volaille</t>
  </si>
  <si>
    <t>charcuterie industrielle, foie gras, conserves de viande</t>
  </si>
  <si>
    <t>Préparations et conserves à base de poisson et de produits de la pêche</t>
  </si>
  <si>
    <t>Fruits et légumes transformés</t>
  </si>
  <si>
    <t>Huiles et graisses animales et végétales</t>
  </si>
  <si>
    <t>Produits laitiers</t>
  </si>
  <si>
    <t>dont beurre</t>
  </si>
  <si>
    <t>fromages</t>
  </si>
  <si>
    <t>glaces et sorbets</t>
  </si>
  <si>
    <t>Travail des grains, fabrication de produits amylacés</t>
  </si>
  <si>
    <t>dont produits amylacés</t>
  </si>
  <si>
    <t>Produits de boulangerie-pâtisserie et pâtes alimentaires</t>
  </si>
  <si>
    <t>dont pain, pâtisserie et viennoiserie fraîches</t>
  </si>
  <si>
    <t>pâtes alimentaires et couscous</t>
  </si>
  <si>
    <t>Autres produits alimentaires</t>
  </si>
  <si>
    <t>dont sucre</t>
  </si>
  <si>
    <t>chocolaterie, confiserie</t>
  </si>
  <si>
    <t>plats préparés</t>
  </si>
  <si>
    <t>Aliments pour animaux</t>
  </si>
  <si>
    <t>animaux de ferme</t>
  </si>
  <si>
    <t>animaux de compagnie</t>
  </si>
  <si>
    <t>Boissons</t>
  </si>
  <si>
    <t>dont boissons alcooliques distillées</t>
  </si>
  <si>
    <t>vins</t>
  </si>
  <si>
    <t>dont champagne</t>
  </si>
  <si>
    <t>bière</t>
  </si>
  <si>
    <t>boissons non alcoolisées</t>
  </si>
  <si>
    <t>Produits des industries alimentaires et boissons</t>
  </si>
  <si>
    <t>... : non disponible</t>
  </si>
  <si>
    <t>Source : Agreste - Enquête annuelle de production commercialisée (EAPC), Agreste - enquête annuelle laitière (EAL), Insee, BNIC, Facco, BNIP, CIVC, Idac-AOC - Octobre 2025</t>
  </si>
  <si>
    <t>Evolutions annuelles des productions commercialisées des industries agroalimentaires</t>
  </si>
  <si>
    <t>en %</t>
  </si>
  <si>
    <t>Evolution</t>
  </si>
  <si>
    <t>2009/2008</t>
  </si>
  <si>
    <t>2010/2009</t>
  </si>
  <si>
    <t>2011/2010</t>
  </si>
  <si>
    <t>2012/2011</t>
  </si>
  <si>
    <t>2013/2012</t>
  </si>
  <si>
    <t>2014/2013</t>
  </si>
  <si>
    <t>2015/2014</t>
  </si>
  <si>
    <t>2016/2015</t>
  </si>
  <si>
    <t>2017/2016</t>
  </si>
  <si>
    <t>2018/2017</t>
  </si>
  <si>
    <t>2019/2018</t>
  </si>
  <si>
    <t>2020/2019</t>
  </si>
  <si>
    <t>2021/2020</t>
  </si>
  <si>
    <t>2022/2021</t>
  </si>
  <si>
    <t>2023/2022</t>
  </si>
  <si>
    <t>2024/2023</t>
  </si>
  <si>
    <t>-7,5</t>
  </si>
  <si>
    <t>1,7</t>
  </si>
  <si>
    <t>5,7</t>
  </si>
  <si>
    <t>4,1</t>
  </si>
  <si>
    <t>2,3</t>
  </si>
  <si>
    <t>-1,9</t>
  </si>
  <si>
    <t>-1,7</t>
  </si>
  <si>
    <t>-1,5</t>
  </si>
  <si>
    <t>2,5</t>
  </si>
  <si>
    <t>-0,1</t>
  </si>
  <si>
    <t>1,3</t>
  </si>
  <si>
    <t>1,2</t>
  </si>
  <si>
    <t>6,7</t>
  </si>
  <si>
    <t>14,7</t>
  </si>
  <si>
    <t>6,9</t>
  </si>
  <si>
    <t>-0,7</t>
  </si>
  <si>
    <t>-6,5</t>
  </si>
  <si>
    <t>1,0</t>
  </si>
  <si>
    <t>5,6</t>
  </si>
  <si>
    <t>2,4</t>
  </si>
  <si>
    <t>0,7</t>
  </si>
  <si>
    <t>-2,2</t>
  </si>
  <si>
    <t>-1,0</t>
  </si>
  <si>
    <t>-1,2</t>
  </si>
  <si>
    <t>1,9</t>
  </si>
  <si>
    <t>-1,6</t>
  </si>
  <si>
    <t>3,0</t>
  </si>
  <si>
    <t>3,9</t>
  </si>
  <si>
    <t>1,5</t>
  </si>
  <si>
    <t>11,3</t>
  </si>
  <si>
    <t>5,1</t>
  </si>
  <si>
    <t>-0,9</t>
  </si>
  <si>
    <t>-6,2</t>
  </si>
  <si>
    <t>1,8</t>
  </si>
  <si>
    <t>5,9</t>
  </si>
  <si>
    <t>2,2</t>
  </si>
  <si>
    <t>-3,5</t>
  </si>
  <si>
    <t>-3,0</t>
  </si>
  <si>
    <t>-3,6</t>
  </si>
  <si>
    <t>4,4</t>
  </si>
  <si>
    <t>12,9</t>
  </si>
  <si>
    <t>4,9</t>
  </si>
  <si>
    <t>-0,5</t>
  </si>
  <si>
    <t>-7,4</t>
  </si>
  <si>
    <t>-0,4</t>
  </si>
  <si>
    <t>8,7</t>
  </si>
  <si>
    <t>-3,4</t>
  </si>
  <si>
    <t>5,2</t>
  </si>
  <si>
    <t>-1,8</t>
  </si>
  <si>
    <t>1,1</t>
  </si>
  <si>
    <t>-4,3</t>
  </si>
  <si>
    <t>-2,0</t>
  </si>
  <si>
    <t>10,0</t>
  </si>
  <si>
    <t>4,7</t>
  </si>
  <si>
    <t>7,4</t>
  </si>
  <si>
    <t>-0,8</t>
  </si>
  <si>
    <t>-6,7</t>
  </si>
  <si>
    <t>0,4</t>
  </si>
  <si>
    <t>3,2</t>
  </si>
  <si>
    <t>6,8</t>
  </si>
  <si>
    <t>0,1</t>
  </si>
  <si>
    <t>0,5</t>
  </si>
  <si>
    <t>0,9</t>
  </si>
  <si>
    <t>3,7</t>
  </si>
  <si>
    <t>10,9</t>
  </si>
  <si>
    <t>8,2</t>
  </si>
  <si>
    <t>-2,7</t>
  </si>
  <si>
    <t>7,2</t>
  </si>
  <si>
    <t>11,0</t>
  </si>
  <si>
    <t>-4,8</t>
  </si>
  <si>
    <t>4,8</t>
  </si>
  <si>
    <t>-2,8</t>
  </si>
  <si>
    <t>2,9</t>
  </si>
  <si>
    <t>3,8</t>
  </si>
  <si>
    <t>-3,3</t>
  </si>
  <si>
    <t>21,7</t>
  </si>
  <si>
    <t>13,3</t>
  </si>
  <si>
    <t>-0,6</t>
  </si>
  <si>
    <t>-0,2</t>
  </si>
  <si>
    <t>7,8</t>
  </si>
  <si>
    <t>7,5</t>
  </si>
  <si>
    <t>3,4</t>
  </si>
  <si>
    <t>-0,3</t>
  </si>
  <si>
    <t>13,9</t>
  </si>
  <si>
    <t>17,4</t>
  </si>
  <si>
    <t>0,2</t>
  </si>
  <si>
    <t>-9,6</t>
  </si>
  <si>
    <t>27,2</t>
  </si>
  <si>
    <t>11,8</t>
  </si>
  <si>
    <t>4,3</t>
  </si>
  <si>
    <t>-19,6</t>
  </si>
  <si>
    <t>-14,0</t>
  </si>
  <si>
    <t>3,3</t>
  </si>
  <si>
    <t>-8,1</t>
  </si>
  <si>
    <t>-8,4</t>
  </si>
  <si>
    <t>16,3</t>
  </si>
  <si>
    <t>27,1</t>
  </si>
  <si>
    <t>46,6</t>
  </si>
  <si>
    <t>-10,0</t>
  </si>
  <si>
    <t>-14,3</t>
  </si>
  <si>
    <t>-11,7</t>
  </si>
  <si>
    <t>5,5</t>
  </si>
  <si>
    <t>4,6</t>
  </si>
  <si>
    <t>-4,4</t>
  </si>
  <si>
    <t>6,0</t>
  </si>
  <si>
    <t>10,6</t>
  </si>
  <si>
    <t>6,3</t>
  </si>
  <si>
    <t>-9,9</t>
  </si>
  <si>
    <t>9,5</t>
  </si>
  <si>
    <t>10,5</t>
  </si>
  <si>
    <t>-4,5</t>
  </si>
  <si>
    <t>15,2</t>
  </si>
  <si>
    <t>9,2</t>
  </si>
  <si>
    <t>-5,6</t>
  </si>
  <si>
    <t>-3,7</t>
  </si>
  <si>
    <t>21,2</t>
  </si>
  <si>
    <t>10,4</t>
  </si>
  <si>
    <t>18,8</t>
  </si>
  <si>
    <t>2,6</t>
  </si>
  <si>
    <t>-12,4</t>
  </si>
  <si>
    <t>-1,4</t>
  </si>
  <si>
    <t>5,8</t>
  </si>
  <si>
    <t>2,0</t>
  </si>
  <si>
    <t>-25,4</t>
  </si>
  <si>
    <t>-3,2</t>
  </si>
  <si>
    <t>8,5</t>
  </si>
  <si>
    <t>-2,6</t>
  </si>
  <si>
    <t>16,1</t>
  </si>
  <si>
    <t>11,2</t>
  </si>
  <si>
    <t>-8,9</t>
  </si>
  <si>
    <t>14,5</t>
  </si>
  <si>
    <t>-2,3</t>
  </si>
  <si>
    <t>-3,1</t>
  </si>
  <si>
    <t>22,1</t>
  </si>
  <si>
    <t>-9,8</t>
  </si>
  <si>
    <t>-16,4</t>
  </si>
  <si>
    <t>13,4</t>
  </si>
  <si>
    <t>22,5</t>
  </si>
  <si>
    <t>-5,8</t>
  </si>
  <si>
    <t>-2,9</t>
  </si>
  <si>
    <t>-4,2</t>
  </si>
  <si>
    <t>-5,2</t>
  </si>
  <si>
    <t>28,5</t>
  </si>
  <si>
    <t>-19,8</t>
  </si>
  <si>
    <t>-6,9</t>
  </si>
  <si>
    <t>1,6</t>
  </si>
  <si>
    <t>2,7</t>
  </si>
  <si>
    <t>-6,1</t>
  </si>
  <si>
    <t>5,3</t>
  </si>
  <si>
    <t>16,8</t>
  </si>
  <si>
    <t>-4,6</t>
  </si>
  <si>
    <t>6,1</t>
  </si>
  <si>
    <t>0,3</t>
  </si>
  <si>
    <t>5,0</t>
  </si>
  <si>
    <t>-8,3</t>
  </si>
  <si>
    <t>9,6</t>
  </si>
  <si>
    <t>18,4</t>
  </si>
  <si>
    <t>20,1</t>
  </si>
  <si>
    <t>-18,1</t>
  </si>
  <si>
    <t>-6,4</t>
  </si>
  <si>
    <t>7,0</t>
  </si>
  <si>
    <t>1,4</t>
  </si>
  <si>
    <t>22,7</t>
  </si>
  <si>
    <t>3,6</t>
  </si>
  <si>
    <t>-4,7</t>
  </si>
  <si>
    <t>-3,9</t>
  </si>
  <si>
    <t>-1,3</t>
  </si>
  <si>
    <t>-7,3</t>
  </si>
  <si>
    <t>-2,5</t>
  </si>
  <si>
    <t>7,1</t>
  </si>
  <si>
    <t>13,8</t>
  </si>
  <si>
    <t>12,2</t>
  </si>
  <si>
    <t>-8,6</t>
  </si>
  <si>
    <t>9,8</t>
  </si>
  <si>
    <t>19,9</t>
  </si>
  <si>
    <t>-3,8</t>
  </si>
  <si>
    <t>-15,5</t>
  </si>
  <si>
    <t>-20,8</t>
  </si>
  <si>
    <t>-9,7</t>
  </si>
  <si>
    <t>-19,4</t>
  </si>
  <si>
    <t>37,9</t>
  </si>
  <si>
    <t>46,4</t>
  </si>
  <si>
    <t>-10,4</t>
  </si>
  <si>
    <t>0,0</t>
  </si>
  <si>
    <t>-6,3</t>
  </si>
  <si>
    <t>13,0</t>
  </si>
  <si>
    <t>-4,9</t>
  </si>
  <si>
    <t>11,5</t>
  </si>
  <si>
    <t>12,4</t>
  </si>
  <si>
    <t>-9,0</t>
  </si>
  <si>
    <t>16,4</t>
  </si>
  <si>
    <t>6,2</t>
  </si>
  <si>
    <t>8,3</t>
  </si>
  <si>
    <t>9,0</t>
  </si>
  <si>
    <t>-5,3</t>
  </si>
  <si>
    <t>14,0</t>
  </si>
  <si>
    <t>17,6</t>
  </si>
  <si>
    <t>-13,9</t>
  </si>
  <si>
    <t>8,0</t>
  </si>
  <si>
    <t>6,5</t>
  </si>
  <si>
    <t>-4,0</t>
  </si>
  <si>
    <t>-7,9</t>
  </si>
  <si>
    <t>2,8</t>
  </si>
  <si>
    <t>-5,7</t>
  </si>
  <si>
    <t>17,9</t>
  </si>
  <si>
    <t>0,6</t>
  </si>
  <si>
    <t>9,1</t>
  </si>
  <si>
    <t>7,3</t>
  </si>
  <si>
    <t>11,4</t>
  </si>
  <si>
    <t>8,8</t>
  </si>
  <si>
    <t>5,4</t>
  </si>
  <si>
    <t>18,7</t>
  </si>
  <si>
    <t>-5,0</t>
  </si>
  <si>
    <t>-13,0</t>
  </si>
  <si>
    <t>-9,5</t>
  </si>
  <si>
    <t>4,2</t>
  </si>
  <si>
    <t>-5,9</t>
  </si>
  <si>
    <t>-12,2</t>
  </si>
  <si>
    <t>22,3</t>
  </si>
  <si>
    <t>-16,0</t>
  </si>
  <si>
    <t>10,2</t>
  </si>
  <si>
    <t>3,5</t>
  </si>
  <si>
    <t>-16,7</t>
  </si>
  <si>
    <t>35,6</t>
  </si>
  <si>
    <t>-8,8</t>
  </si>
  <si>
    <t>-5,1</t>
  </si>
  <si>
    <t>4,0</t>
  </si>
  <si>
    <t>4,5</t>
  </si>
  <si>
    <t>10,7</t>
  </si>
  <si>
    <t>7,9</t>
  </si>
  <si>
    <t>12,5</t>
  </si>
  <si>
    <t>2,1</t>
  </si>
  <si>
    <t>3,1</t>
  </si>
  <si>
    <t>13,5</t>
  </si>
  <si>
    <t>Agreste - Enquête annuelle de production commercialisée (EAPC), Agreste - enquête annuelle laitière (EAL), Insee, BNIC, Facco, BNIP, CIVC, Idac-AOC - Octobre 2025</t>
  </si>
  <si>
    <t>Note</t>
  </si>
  <si>
    <t>Variable</t>
  </si>
  <si>
    <t>Quantité</t>
  </si>
  <si>
    <t>Valeur</t>
  </si>
  <si>
    <t>*</t>
  </si>
  <si>
    <t>(1)</t>
  </si>
  <si>
    <t>s</t>
  </si>
  <si>
    <t>///</t>
  </si>
  <si>
    <t>…</t>
  </si>
  <si>
    <t>PRODUCTION COMMERCIALISÉE (PRODCOM)</t>
  </si>
  <si>
    <t>10.11Z - Transformation et conservation de la viande de boucherie</t>
  </si>
  <si>
    <t>Quantité : tonnes</t>
  </si>
  <si>
    <t>Valeur : milliers d'euros</t>
  </si>
  <si>
    <t>* Code révisé lors du passage en NAF rev.2.</t>
  </si>
  <si>
    <t>(1) Données fournies en milliers d'articles et non en tonnes.</t>
  </si>
  <si>
    <t>(2) Code supprimé dans la liste PRODCOM 2022</t>
  </si>
  <si>
    <t xml:space="preserve">(3) Code introduit dans la liste PRODCOM 2022 </t>
  </si>
  <si>
    <t>Source : Agreste – Enquête annuelle de production commercialisée (EAPC), ADEPALE, Fédération française des industriels charcutiers, traiteurs, transformateurs de viandes (FICT).</t>
  </si>
  <si>
    <t>(2)</t>
  </si>
  <si>
    <t>10.12Z - Transformation et conservation de la viande de volaille</t>
  </si>
  <si>
    <t>(1) Code supprimé dans la liste PRODCOM 2017</t>
  </si>
  <si>
    <t>(2) Code introduit dans la liste PRODCOM 2017 (remplace 10.12.10.40, 10.12.20.80, 10.12.40.20 et 10.12.40.50)</t>
  </si>
  <si>
    <t>10.13A - Préparation industrielle de produits à base de viande</t>
  </si>
  <si>
    <t>(1) Code supprimé dans la liste PRODCOM 2022</t>
  </si>
  <si>
    <t>(2) Code introduit dans la liste PRODCOM 2022</t>
  </si>
  <si>
    <t>(5)</t>
  </si>
  <si>
    <t>(6)</t>
  </si>
  <si>
    <t>(3)</t>
  </si>
  <si>
    <t>(4)</t>
  </si>
  <si>
    <t>(2) (5)</t>
  </si>
  <si>
    <t>10.20Z - Transformation et conservation de poisson, de crustacés et de mollusques</t>
  </si>
  <si>
    <t>(1) Code supprimé dans la liste PRODCOM 2012</t>
  </si>
  <si>
    <t>(2) Code introduit dans la liste PRODCOM 2012</t>
  </si>
  <si>
    <t>(3) Code supprimé dans la liste PRODCOM 2016</t>
  </si>
  <si>
    <t>(4) Code introduit dans la liste PRODCOM 2016</t>
  </si>
  <si>
    <t>(5) Code supprimé dans la liste PRODCOM 2019</t>
  </si>
  <si>
    <t>(6) Code introduit dans la liste PRODCOM 2019</t>
  </si>
  <si>
    <t>10.31Z - Transformation et conservation de pommes de terre</t>
  </si>
  <si>
    <t>Source : Agreste – Enquête annuelle de production commercialisée (EAPC), l'Alliance 7, ADEPALE, FEDALIM-Fédération nationale des transformateurs de pommes de terre.</t>
  </si>
  <si>
    <t>10.32Z - Préparation de jus de fruits et légumes</t>
  </si>
  <si>
    <t>Quantité : hectolitres</t>
  </si>
  <si>
    <t>(1) Quantité : tonnes</t>
  </si>
  <si>
    <t>Source : Agreste – Enquête annuelle de production commercialisée (EAPC), Union nationale interprofessionnelle des jus de fruits (UNIJUS), l'Alliance 7,  Bureau national interprofessionnel de pruneau.</t>
  </si>
  <si>
    <t>10.39A - Autre transformation et conservation de légumes</t>
  </si>
  <si>
    <t>Source : Agreste – Enquête annuelle de production commercialisée (EAPC), ADEPALE, FEDALIM-Fédération des industries condimentaires de France.</t>
  </si>
  <si>
    <t>(2) (3)</t>
  </si>
  <si>
    <t>10.39B - Transformation et conservation de fruits</t>
  </si>
  <si>
    <t>(1) Code supprimé dans la liste PRODCOM 2016</t>
  </si>
  <si>
    <t>(2) Code introduit dans la liste PRODCOM 2016</t>
  </si>
  <si>
    <t>(3) Code supprimé dans la liste PRODCOM 2019</t>
  </si>
  <si>
    <t>(4) Code introduit dans la liste PRODCOM 2019</t>
  </si>
  <si>
    <t>(5) Code supprimé dans la liste PRODCOM 2022</t>
  </si>
  <si>
    <t>(6) Code introduit dans la liste PRODCOM 2022</t>
  </si>
  <si>
    <t>Source : Agreste – Enquête annuelle de production commercialisée (EAPC), l'Alliance 7, ADEPALE, Bureau national interprofessionnel du pruneau.</t>
  </si>
  <si>
    <t>10.41A - Fabrication d'huiles et graisses brutes</t>
  </si>
  <si>
    <t>(3) Code supprimé dans la liste PRODCOM 2022</t>
  </si>
  <si>
    <t>(4) Code introduit dans la liste PRODCOM 2022</t>
  </si>
  <si>
    <t>Source : Agreste – Enquête annuelle de production commercialisée (EAPC), Huileries de France.</t>
  </si>
  <si>
    <t>10.41B - Fabrication d'huiles et graisses raffinées</t>
  </si>
  <si>
    <t>10.42Z - Fabrication de margarine et graisses comestibles similaires</t>
  </si>
  <si>
    <t>Source : Agreste – Enquête annuelle de production commercialisée (EAPC), Chambre syndicale de la margarinerie et des industries des corps gras alimentaires.</t>
  </si>
  <si>
    <t>10.51A - Fabrication de lait liquide et de produits frais</t>
  </si>
  <si>
    <t>Source : Agreste – Enquête annuelle laitière (EAL).</t>
  </si>
  <si>
    <t>10.51B - Fabrication de beurre</t>
  </si>
  <si>
    <t>10.51C - Fabrication de fromages</t>
  </si>
  <si>
    <t>10.51D - Fabrication d'autres produits laitiers</t>
  </si>
  <si>
    <t>(1) Y compris desserts lactés frais.</t>
  </si>
  <si>
    <t>(2) En poids d'extrait sec.</t>
  </si>
  <si>
    <t>Source : Agreste – Enquête annuelle laitière (EAL), enquête annuelle de production commercialisée (EAPC).</t>
  </si>
  <si>
    <t>10.52Z - Fabrication de glaces et sorbets</t>
  </si>
  <si>
    <t>Source : Agreste – Enquête annuelle de production commercialisée (EAPC), Syndicat des fabricants industriels de glaces, sorbets et crèmes glacées.</t>
  </si>
  <si>
    <t>10.61A - Meunerie</t>
  </si>
  <si>
    <t>Source : Agreste – Enquête annuelle de production commercialisée (EAPC), FranceAgriMer, l'Alliance 7</t>
  </si>
  <si>
    <t>10.61B - Autres activités de travail des grains</t>
  </si>
  <si>
    <t>Source : Agreste – Enquête annuelle de production commercialisée (EAPC),  l'Alliance 7</t>
  </si>
  <si>
    <t>10.62Z - Fabrication de produits amylacés</t>
  </si>
  <si>
    <t>Source : Agreste – Enquête annuelle de production commercialisée (EAPC), Union des syndicats des industries des produits amylacés et de leurs dérivés (USIPA), Coop de France déshydratation,  Huileries de France.</t>
  </si>
  <si>
    <t>10.71A - Fabrication industrielle de pain et de pâtisserie fraîche</t>
  </si>
  <si>
    <t>Source : Agreste – Enquête annuelle de production commercialisée (EAPC), ADEPALE.</t>
  </si>
  <si>
    <t>10.72Z - Fabrication de biscuits, biscottes et pâtisserie de conservation</t>
  </si>
  <si>
    <t>Source : Agreste – Enquête annuelle de production commercialisée (EAPC), l'Alliance 7, ADEPALE.</t>
  </si>
  <si>
    <t>10.73Z - Fabrication de pâtes alimentaires</t>
  </si>
  <si>
    <t>Source : Agreste – Enquête annuelle de production commercialisée (EAPC), Syndicat des industriels fabricants de pâtes alimentaires de France, ADEPALE.</t>
  </si>
  <si>
    <t>10.81Z - Fabrication de sucre</t>
  </si>
  <si>
    <t>Source : Agreste – Enquête annuelle de production commercialisée (EAPC), l'Alliance 7, Coop de France déshydratation.</t>
  </si>
  <si>
    <t>10.82Z - Fabrication de cacao, chocolat et de produits de confiserie</t>
  </si>
  <si>
    <t>Source : Agreste – Enquête annuelle de production commercialisée (EAPC), L'Alliance 7.</t>
  </si>
  <si>
    <t>10.83Z - Transformation du thé et du café</t>
  </si>
  <si>
    <t>(1) Non compris dans la nomenclature officielle PRODCOM.</t>
  </si>
  <si>
    <t>Source : Agreste – Enquête annuelle de production commercialisée (EAPC), FEDALIM-Syndicat du thé et des plantes à infusion, l'Alliance 7.</t>
  </si>
  <si>
    <t>10.84Z - Fabrication de condiments et assaisonnements</t>
  </si>
  <si>
    <t>(1) Quantité : hectolitres</t>
  </si>
  <si>
    <t>Source : Agreste – Enquête annuelle de production commercialisée (EAPC), FEDALIM-Syndicat national des fabricants de vinaigres et Fédération des industries condimentaires de France, ADEPALE, Insee.</t>
  </si>
  <si>
    <t>10.85Z - Fabrication de plats préparés</t>
  </si>
  <si>
    <t>* Code introduit ou révisé lors du passage en NAF rev.2.</t>
  </si>
  <si>
    <t>Source : Agreste – Enquête annuelle de production commercialisée (EAPC), ADEPALE, Fédération française des industriels charcutiers, traiteurs, transformateurs de viandes (FICT)</t>
  </si>
  <si>
    <t>10.86Z - Fabrication d'aliments homogénéisés et diététiques</t>
  </si>
  <si>
    <t>Source : Agreste – Enquête annuelle de production commercialisée (EAPC), Insee, l'Alliance 7.</t>
  </si>
  <si>
    <t>10.89Z - Fabrication d'autres produits alimentaires n.c.a.</t>
  </si>
  <si>
    <t>Source : Agreste – Enquête annuelle de production commercialisée (EAPC), Insee, FEDALIM-Syndicat national des fabricants de bouillons et potages, ADEPALE, l'Alliance 7,  Union des syndicats des industries des produits amylacés et de leurs dérivés (USIPA).</t>
  </si>
  <si>
    <t>10.91Z - Fabrication d'aliments pour animaux de ferme</t>
  </si>
  <si>
    <t>(1) Compris dans la nomenclature officielle PRODCOM à partir de 2012 (correspond au code 10.91.20.99 - Fourrages déshydratés - jusqu'en 2011 dans cette publication)</t>
  </si>
  <si>
    <t>Source : Agreste – Enquête annuelle de production commercialisée (EAPC), Coop de France nutrition animale, Syndicat national des industriels de la nutrition animale (SNIA), Coop de France déshydratation, AFCA-CIAL</t>
  </si>
  <si>
    <t>10.92Z - Fabrication d'aliments pour animaux de compagnie</t>
  </si>
  <si>
    <t>Source : Agreste, Chambre syndicale des fabricants d'aliments pour chiens et chats, oiseaux et autres animaux familiers (FACCO).</t>
  </si>
  <si>
    <t>11.01Z - Production de boissons alcooliques distillées</t>
  </si>
  <si>
    <t>Quantité : hectolitres d'alcool pur</t>
  </si>
  <si>
    <t xml:space="preserve">(1) Il s'agit des expéditions. Seul le Cognac, majoritaire, est pris en compte dans cette série. </t>
  </si>
  <si>
    <t>(2) Rupture de série entre 2020 et 2021 liée à un changement de définition.</t>
  </si>
  <si>
    <t>Source : Agreste, Fédération française de spiritueux, Bureau national interprofessionnel du cognac, Bureau interprofessionnel du calvados, du pommeau et des eaux de vie de cidre et de poiré.</t>
  </si>
  <si>
    <t>11.02A - Fabrication de vins effervescents</t>
  </si>
  <si>
    <t>(1) Code introduit dans la liste PRODCOM 2010</t>
  </si>
  <si>
    <t>(2) Code supprimé dans la liste PRODCOM 2010, Données 2008 et 2009 rectifiées suite à un changement de méthode de calcul de la production vendue</t>
  </si>
  <si>
    <t>Source : Agreste, Comité interprofessionnel du vin de champagne.</t>
  </si>
  <si>
    <t>1997</t>
  </si>
  <si>
    <t>1998</t>
  </si>
  <si>
    <t>1999</t>
  </si>
  <si>
    <t>2000</t>
  </si>
  <si>
    <t>2001</t>
  </si>
  <si>
    <t>2002</t>
  </si>
  <si>
    <t>2003</t>
  </si>
  <si>
    <t>2004</t>
  </si>
  <si>
    <t>2005</t>
  </si>
  <si>
    <t>2006</t>
  </si>
  <si>
    <t>2007</t>
  </si>
  <si>
    <t>(1) (2)</t>
  </si>
  <si>
    <t>(1) (3)</t>
  </si>
  <si>
    <t>11.02B - Vinification</t>
  </si>
  <si>
    <t>(1) Rectification des données suite à un changement de méthode de calcul de la production vendue de vins</t>
  </si>
  <si>
    <t>(2) Code supprimé dans la liste PRODCOM 2010</t>
  </si>
  <si>
    <t>(3) Code introduit dans la liste PRODCOM 2010 (remplace les codes 11.02.12.13 et 11.02.12.19)</t>
  </si>
  <si>
    <t>(4) Code introduit dans la liste PRODCOM 2010</t>
  </si>
  <si>
    <t>Source : Agreste.</t>
  </si>
  <si>
    <t>11.03Z - Fabrication de cidre et de vins de fruits</t>
  </si>
  <si>
    <t>Source : Agreste – Enquête annuelle de production commercialisée (EAPC), Syndicat national des transformateurs cidricoles.</t>
  </si>
  <si>
    <t>11.04Z - Production d'autres boissons fermentées non distillées</t>
  </si>
  <si>
    <t>Source : Agreste – Enquête annuelle de production commercialisée (EAPC), Conseil national des vins aromatisés.</t>
  </si>
  <si>
    <t>11.05Z - Fabrication de bière</t>
  </si>
  <si>
    <t>(2) Bière de malt y compris les bières non alcoolisées et les bières ayant un titre alcoométrique &lt;= 0,5 % vol- hors taxes et accises sur l’alcool, jusqu'en 2012</t>
  </si>
  <si>
    <t>(3) Code introduit dans la liste PRODCOM 2013.</t>
  </si>
  <si>
    <t>Source : Agreste – Enquête annuelle de production commercialisée (EAPC), Association des brasseurs de France.</t>
  </si>
  <si>
    <t>11.06Z - Fabrication de malt</t>
  </si>
  <si>
    <t>Source : Agreste – Enquête annuelle de production commercialisée (EAPC), Association des malteurs de France.</t>
  </si>
  <si>
    <t>11.07A - Industrie des eaux de table</t>
  </si>
  <si>
    <t>Source : Agreste – Enquête annuelle de production commercialisée (EAPC).</t>
  </si>
  <si>
    <t>11.07B - Production de boissons rafraîchissantes</t>
  </si>
  <si>
    <t>Source : Agreste – Enquête annuelle de production commercialisée (EAPC), Syndicat national des fabricants de sirops, Union nationale interprofessionnelle des jus de fruits (UNIJUS).</t>
  </si>
  <si>
    <t>12.00Z - Fabrication de produits à base de tabac</t>
  </si>
  <si>
    <t>Valeur : milliers d'euros (1)</t>
  </si>
  <si>
    <t>(1) Hors droits.</t>
  </si>
  <si>
    <t>(2) Données fournies en milliers d'articles et non en tonnes.</t>
  </si>
  <si>
    <t>(3) Code introduit dans la liste PRODCOM 2016</t>
  </si>
  <si>
    <t>Source : Agreste – Enquête annuelle de production commercialisée (EAPC), SEITA-Imperial Tobacco France.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</si>
</sst>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0"/>
      <color rgb="FF000000"/>
      <name val="Arial"/>
    </font>
    <font>
      <b/>
      <sz val="11"/>
      <color rgb="FF000000"/>
      <name val="Arial"/>
    </font>
    <font>
      <u/>
      <sz val="10"/>
      <color theme="10"/>
      <name val="Arial"/>
    </font>
    <font>
      <b/>
      <sz val="10"/>
      <color rgb="FFFFFFFF"/>
      <name val="Arial"/>
    </font>
    <font>
      <i/>
      <sz val="10"/>
      <color rgb="FF000000"/>
      <name val="Arial"/>
    </font>
    <font>
      <b/>
      <sz val="10"/>
      <color rgb="FF000000"/>
      <name val="Arial"/>
    </font>
    <font>
      <sz val="9"/>
      <color rgb="FF000000"/>
      <name val="Arial"/>
    </font>
    <font>
      <i/>
      <sz val="9"/>
      <color rgb="FF000000"/>
      <name val="Arial"/>
    </font>
  </fonts>
  <fills count="5">
    <fill>
      <patternFill patternType="none"/>
    </fill>
    <fill>
      <patternFill patternType="gray125"/>
    </fill>
    <fill>
      <patternFill patternType="solid">
        <fgColor rgb="FFB3004D"/>
      </patternFill>
    </fill>
    <fill>
      <patternFill patternType="solid">
        <fgColor rgb="FFD16694"/>
      </patternFill>
    </fill>
    <fill>
      <patternFill patternType="solid">
        <fgColor rgb="FFE8B3C9"/>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15">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2" xfId="0" applyFont="1" applyBorder="1" applyAlignment="1">
      <alignment horizontal="left" vertical="top" wrapText="1"/>
    </xf>
    <xf numFmtId="0" fontId="0" fillId="0" borderId="3" xfId="0" applyFont="1" applyBorder="1" applyAlignment="1">
      <alignment horizontal="left" vertical="top" wrapText="1"/>
    </xf>
    <xf numFmtId="0" fontId="0" fillId="0" borderId="4" xfId="0" applyFont="1" applyBorder="1" applyAlignment="1">
      <alignment horizontal="left" vertical="top" wrapText="1"/>
    </xf>
    <xf numFmtId="0" fontId="4" fillId="0" borderId="0" xfId="0" applyFont="1" applyAlignment="1">
      <alignment horizontal="right" vertical="center"/>
    </xf>
    <xf numFmtId="0" fontId="3" fillId="3" borderId="1" xfId="0" applyFont="1" applyFill="1" applyBorder="1" applyAlignment="1">
      <alignment horizontal="center" vertical="center" wrapText="1"/>
    </xf>
    <xf numFmtId="0" fontId="0" fillId="0" borderId="3" xfId="0" applyFont="1" applyBorder="1" applyAlignment="1">
      <alignment horizontal="left" vertical="top" wrapText="1" indent="2"/>
    </xf>
    <xf numFmtId="164" fontId="0" fillId="0" borderId="3" xfId="0" applyNumberFormat="1" applyFont="1" applyBorder="1" applyAlignment="1">
      <alignment horizontal="right" vertical="top" indent="1"/>
    </xf>
    <xf numFmtId="0" fontId="5" fillId="4" borderId="2" xfId="0" applyFont="1" applyFill="1" applyBorder="1" applyAlignment="1">
      <alignment horizontal="left" vertical="top" wrapText="1"/>
    </xf>
    <xf numFmtId="0" fontId="5" fillId="4" borderId="3" xfId="0" applyFont="1" applyFill="1" applyBorder="1" applyAlignment="1">
      <alignment horizontal="left" vertical="top" wrapText="1"/>
    </xf>
    <xf numFmtId="0" fontId="5" fillId="4" borderId="4" xfId="0" applyFont="1" applyFill="1" applyBorder="1" applyAlignment="1">
      <alignment horizontal="left" vertical="top" wrapText="1"/>
    </xf>
    <xf numFmtId="164" fontId="5" fillId="4" borderId="2" xfId="0" applyNumberFormat="1" applyFont="1" applyFill="1" applyBorder="1" applyAlignment="1">
      <alignment horizontal="right" vertical="top" indent="1"/>
    </xf>
    <xf numFmtId="164" fontId="5" fillId="4" borderId="3" xfId="0" applyNumberFormat="1" applyFont="1" applyFill="1" applyBorder="1" applyAlignment="1">
      <alignment horizontal="right" vertical="top" indent="1"/>
    </xf>
    <xf numFmtId="164" fontId="5" fillId="4" borderId="4" xfId="0" applyNumberFormat="1" applyFont="1" applyFill="1" applyBorder="1" applyAlignment="1">
      <alignment horizontal="right" vertical="top" indent="1"/>
    </xf>
    <xf numFmtId="0" fontId="5" fillId="0" borderId="3" xfId="0" applyFont="1" applyBorder="1" applyAlignment="1">
      <alignment horizontal="left" vertical="top" wrapText="1"/>
    </xf>
    <xf numFmtId="164" fontId="5" fillId="0" borderId="3" xfId="0" applyNumberFormat="1" applyFont="1" applyBorder="1" applyAlignment="1">
      <alignment horizontal="right" vertical="top" indent="1"/>
    </xf>
    <xf numFmtId="0" fontId="4" fillId="0" borderId="3" xfId="0" applyFont="1" applyBorder="1" applyAlignment="1">
      <alignment horizontal="left" vertical="top" wrapText="1" indent="2"/>
    </xf>
    <xf numFmtId="164" fontId="4" fillId="0" borderId="3" xfId="0" applyNumberFormat="1" applyFont="1" applyBorder="1" applyAlignment="1">
      <alignment horizontal="right" vertical="top" indent="1"/>
    </xf>
    <xf numFmtId="0" fontId="6" fillId="0" borderId="0" xfId="0" applyFont="1"/>
    <xf numFmtId="0" fontId="7" fillId="0" borderId="0" xfId="0" applyFont="1"/>
    <xf numFmtId="0" fontId="0" fillId="0" borderId="2" xfId="0" applyFont="1" applyBorder="1" applyAlignment="1">
      <alignment horizontal="left" vertical="top"/>
    </xf>
    <xf numFmtId="0" fontId="0" fillId="0" borderId="4" xfId="0" applyFont="1" applyBorder="1" applyAlignment="1">
      <alignment horizontal="left" vertical="top"/>
    </xf>
    <xf numFmtId="3" fontId="0" fillId="0" borderId="2" xfId="0" applyNumberFormat="1" applyFont="1" applyBorder="1" applyAlignment="1">
      <alignment horizontal="right" vertical="top" indent="1"/>
    </xf>
    <xf numFmtId="3" fontId="0" fillId="0" borderId="4" xfId="0" applyNumberFormat="1" applyFont="1" applyBorder="1" applyAlignment="1">
      <alignment horizontal="right" vertical="top" indent="1"/>
    </xf>
    <xf numFmtId="3" fontId="0" fillId="0" borderId="2" xfId="0" applyNumberFormat="1" applyFont="1" applyBorder="1" applyAlignment="1">
      <alignment horizontal="right" vertical="top" indent="1"/>
    </xf>
    <xf numFmtId="3" fontId="0" fillId="0" borderId="4" xfId="0" applyNumberFormat="1" applyFont="1" applyBorder="1" applyAlignment="1">
      <alignment horizontal="right" vertical="top" indent="1"/>
    </xf>
    <xf numFmtId="3" fontId="0" fillId="0" borderId="2" xfId="0" applyNumberFormat="1" applyFont="1" applyBorder="1" applyAlignment="1">
      <alignment horizontal="right" vertical="top" indent="1"/>
    </xf>
    <xf numFmtId="3" fontId="0" fillId="0" borderId="4" xfId="0" applyNumberFormat="1" applyFont="1" applyBorder="1" applyAlignment="1">
      <alignment horizontal="right" vertical="top" indent="1"/>
    </xf>
    <xf numFmtId="3" fontId="0" fillId="0" borderId="2" xfId="0" applyNumberFormat="1" applyFont="1" applyBorder="1" applyAlignment="1">
      <alignment horizontal="right" vertical="top" indent="1"/>
    </xf>
    <xf numFmtId="3" fontId="0" fillId="0" borderId="4" xfId="0" applyNumberFormat="1" applyFont="1" applyBorder="1" applyAlignment="1">
      <alignment horizontal="right" vertical="top" indent="1"/>
    </xf>
    <xf numFmtId="3" fontId="0" fillId="0" borderId="2" xfId="0" applyNumberFormat="1" applyFont="1" applyBorder="1" applyAlignment="1">
      <alignment horizontal="right" vertical="top" indent="1"/>
    </xf>
    <xf numFmtId="3" fontId="0" fillId="0" borderId="4" xfId="0" applyNumberFormat="1" applyFont="1" applyBorder="1" applyAlignment="1">
      <alignment horizontal="right" vertical="top" indent="1"/>
    </xf>
    <xf numFmtId="3" fontId="0" fillId="0" borderId="2" xfId="0" applyNumberFormat="1" applyFont="1" applyBorder="1" applyAlignment="1">
      <alignment horizontal="right" vertical="top" indent="1"/>
    </xf>
    <xf numFmtId="3" fontId="0" fillId="0" borderId="4" xfId="0" applyNumberFormat="1" applyFont="1" applyBorder="1" applyAlignment="1">
      <alignment horizontal="right" vertical="top" indent="1"/>
    </xf>
    <xf numFmtId="3" fontId="0" fillId="0" borderId="2" xfId="0" applyNumberFormat="1" applyFont="1" applyBorder="1" applyAlignment="1">
      <alignment horizontal="right" vertical="top" indent="1"/>
    </xf>
    <xf numFmtId="3" fontId="0" fillId="0" borderId="4" xfId="0" applyNumberFormat="1" applyFont="1" applyBorder="1" applyAlignment="1">
      <alignment horizontal="right" vertical="top" indent="1"/>
    </xf>
    <xf numFmtId="3" fontId="0" fillId="0" borderId="2" xfId="0" applyNumberFormat="1" applyFont="1" applyBorder="1" applyAlignment="1">
      <alignment horizontal="right" vertical="top" indent="1"/>
    </xf>
    <xf numFmtId="3" fontId="0" fillId="0" borderId="4" xfId="0" applyNumberFormat="1" applyFont="1" applyBorder="1" applyAlignment="1">
      <alignment horizontal="right" vertical="top" indent="1"/>
    </xf>
    <xf numFmtId="3" fontId="0" fillId="0" borderId="2" xfId="0" applyNumberFormat="1" applyFont="1" applyBorder="1" applyAlignment="1">
      <alignment horizontal="right" vertical="top" indent="1"/>
    </xf>
    <xf numFmtId="3" fontId="0" fillId="0" borderId="4" xfId="0" applyNumberFormat="1" applyFont="1" applyBorder="1" applyAlignment="1">
      <alignment horizontal="right" vertical="top" indent="1"/>
    </xf>
    <xf numFmtId="3" fontId="0" fillId="0" borderId="2" xfId="0" applyNumberFormat="1" applyFont="1" applyBorder="1" applyAlignment="1">
      <alignment horizontal="right" vertical="top" indent="1"/>
    </xf>
    <xf numFmtId="3" fontId="0" fillId="0" borderId="4" xfId="0" applyNumberFormat="1" applyFont="1" applyBorder="1" applyAlignment="1">
      <alignment horizontal="right" vertical="top" indent="1"/>
    </xf>
    <xf numFmtId="3" fontId="0" fillId="0" borderId="2" xfId="0" applyNumberFormat="1" applyFont="1" applyBorder="1" applyAlignment="1">
      <alignment horizontal="right" vertical="top" indent="1"/>
    </xf>
    <xf numFmtId="3" fontId="0" fillId="0" borderId="4" xfId="0" applyNumberFormat="1" applyFont="1" applyBorder="1" applyAlignment="1">
      <alignment horizontal="right" vertical="top" indent="1"/>
    </xf>
    <xf numFmtId="3" fontId="0" fillId="0" borderId="2" xfId="0" applyNumberFormat="1" applyFont="1" applyBorder="1" applyAlignment="1">
      <alignment horizontal="right" vertical="top" indent="1"/>
    </xf>
    <xf numFmtId="3" fontId="0" fillId="0" borderId="4" xfId="0" applyNumberFormat="1" applyFont="1" applyBorder="1" applyAlignment="1">
      <alignment horizontal="right" vertical="top" indent="1"/>
    </xf>
    <xf numFmtId="3" fontId="0" fillId="0" borderId="2" xfId="0" applyNumberFormat="1" applyFont="1" applyBorder="1" applyAlignment="1">
      <alignment horizontal="right" vertical="top" indent="1"/>
    </xf>
    <xf numFmtId="3" fontId="0" fillId="0" borderId="4" xfId="0" applyNumberFormat="1" applyFont="1" applyBorder="1" applyAlignment="1">
      <alignment horizontal="right" vertical="top" indent="1"/>
    </xf>
    <xf numFmtId="3" fontId="0" fillId="0" borderId="2" xfId="0" applyNumberFormat="1" applyFont="1" applyBorder="1" applyAlignment="1">
      <alignment horizontal="right" vertical="top" indent="1"/>
    </xf>
    <xf numFmtId="3" fontId="0" fillId="0" borderId="4" xfId="0" applyNumberFormat="1" applyFont="1" applyBorder="1" applyAlignment="1">
      <alignment horizontal="right" vertical="top" indent="1"/>
    </xf>
    <xf numFmtId="3" fontId="0" fillId="0" borderId="2" xfId="0" applyNumberFormat="1" applyFont="1" applyBorder="1" applyAlignment="1">
      <alignment horizontal="right" vertical="top" indent="1"/>
    </xf>
    <xf numFmtId="3" fontId="0" fillId="0" borderId="4" xfId="0" applyNumberFormat="1" applyFont="1" applyBorder="1" applyAlignment="1">
      <alignment horizontal="right" vertical="top" indent="1"/>
    </xf>
    <xf numFmtId="3" fontId="0" fillId="0" borderId="2" xfId="0" applyNumberFormat="1" applyFont="1" applyBorder="1" applyAlignment="1">
      <alignment horizontal="right" vertical="top" indent="1"/>
    </xf>
    <xf numFmtId="3" fontId="0" fillId="0" borderId="4" xfId="0" applyNumberFormat="1" applyFont="1" applyBorder="1" applyAlignment="1">
      <alignment horizontal="right" vertical="top" indent="1"/>
    </xf>
    <xf numFmtId="3" fontId="0" fillId="0" borderId="2" xfId="0" applyNumberFormat="1" applyFont="1" applyBorder="1" applyAlignment="1">
      <alignment horizontal="right" vertical="top" indent="1"/>
    </xf>
    <xf numFmtId="3" fontId="0" fillId="0" borderId="4" xfId="0" applyNumberFormat="1" applyFont="1" applyBorder="1" applyAlignment="1">
      <alignment horizontal="right" vertical="top" indent="1"/>
    </xf>
    <xf numFmtId="3" fontId="0" fillId="0" borderId="2" xfId="0" applyNumberFormat="1" applyFont="1" applyBorder="1" applyAlignment="1">
      <alignment horizontal="right" vertical="top" indent="1"/>
    </xf>
    <xf numFmtId="3" fontId="0" fillId="0" borderId="4" xfId="0" applyNumberFormat="1" applyFont="1" applyBorder="1" applyAlignment="1">
      <alignment horizontal="right" vertical="top" indent="1"/>
    </xf>
    <xf numFmtId="3" fontId="0" fillId="0" borderId="2" xfId="0" applyNumberFormat="1" applyFont="1" applyBorder="1" applyAlignment="1">
      <alignment horizontal="right" vertical="top" indent="1"/>
    </xf>
    <xf numFmtId="3" fontId="0" fillId="0" borderId="4" xfId="0" applyNumberFormat="1" applyFont="1" applyBorder="1" applyAlignment="1">
      <alignment horizontal="right" vertical="top" indent="1"/>
    </xf>
    <xf numFmtId="3" fontId="0" fillId="0" borderId="2" xfId="0" applyNumberFormat="1" applyFont="1" applyBorder="1" applyAlignment="1">
      <alignment horizontal="right" vertical="top" indent="1"/>
    </xf>
    <xf numFmtId="3" fontId="0" fillId="0" borderId="4" xfId="0" applyNumberFormat="1" applyFont="1" applyBorder="1" applyAlignment="1">
      <alignment horizontal="right" vertical="top" indent="1"/>
    </xf>
    <xf numFmtId="3" fontId="0" fillId="0" borderId="2" xfId="0" applyNumberFormat="1" applyFont="1" applyBorder="1" applyAlignment="1">
      <alignment horizontal="right" vertical="top" indent="1"/>
    </xf>
    <xf numFmtId="3" fontId="0" fillId="0" borderId="4" xfId="0" applyNumberFormat="1" applyFont="1" applyBorder="1" applyAlignment="1">
      <alignment horizontal="right" vertical="top" indent="1"/>
    </xf>
    <xf numFmtId="3" fontId="0" fillId="0" borderId="2" xfId="0" applyNumberFormat="1" applyFont="1" applyBorder="1" applyAlignment="1">
      <alignment horizontal="right" vertical="top" indent="1"/>
    </xf>
    <xf numFmtId="3" fontId="0" fillId="0" borderId="4" xfId="0" applyNumberFormat="1" applyFont="1" applyBorder="1" applyAlignment="1">
      <alignment horizontal="right" vertical="top" indent="1"/>
    </xf>
    <xf numFmtId="3" fontId="0" fillId="0" borderId="2" xfId="0" applyNumberFormat="1" applyFont="1" applyBorder="1" applyAlignment="1">
      <alignment horizontal="right" vertical="top" indent="1"/>
    </xf>
    <xf numFmtId="3" fontId="0" fillId="0" borderId="4" xfId="0" applyNumberFormat="1" applyFont="1" applyBorder="1" applyAlignment="1">
      <alignment horizontal="right" vertical="top" indent="1"/>
    </xf>
    <xf numFmtId="3" fontId="0" fillId="0" borderId="2" xfId="0" applyNumberFormat="1" applyFont="1" applyBorder="1" applyAlignment="1">
      <alignment horizontal="right" vertical="top" indent="1"/>
    </xf>
    <xf numFmtId="3" fontId="0" fillId="0" borderId="4" xfId="0" applyNumberFormat="1" applyFont="1" applyBorder="1" applyAlignment="1">
      <alignment horizontal="right" vertical="top" indent="1"/>
    </xf>
    <xf numFmtId="3" fontId="0" fillId="0" borderId="2" xfId="0" applyNumberFormat="1" applyFont="1" applyBorder="1" applyAlignment="1">
      <alignment horizontal="right" vertical="top" indent="1"/>
    </xf>
    <xf numFmtId="3" fontId="0" fillId="0" borderId="4" xfId="0" applyNumberFormat="1" applyFont="1" applyBorder="1" applyAlignment="1">
      <alignment horizontal="right" vertical="top" indent="1"/>
    </xf>
    <xf numFmtId="3" fontId="0" fillId="0" borderId="2" xfId="0" applyNumberFormat="1" applyFont="1" applyBorder="1" applyAlignment="1">
      <alignment horizontal="right" vertical="top" indent="1"/>
    </xf>
    <xf numFmtId="3" fontId="0" fillId="0" borderId="4" xfId="0" applyNumberFormat="1" applyFont="1" applyBorder="1" applyAlignment="1">
      <alignment horizontal="right" vertical="top" indent="1"/>
    </xf>
    <xf numFmtId="3" fontId="0" fillId="0" borderId="2" xfId="0" applyNumberFormat="1" applyFont="1" applyBorder="1" applyAlignment="1">
      <alignment horizontal="right" vertical="top" indent="1"/>
    </xf>
    <xf numFmtId="3" fontId="0" fillId="0" borderId="4" xfId="0" applyNumberFormat="1" applyFont="1" applyBorder="1" applyAlignment="1">
      <alignment horizontal="right" vertical="top" indent="1"/>
    </xf>
    <xf numFmtId="3" fontId="0" fillId="0" borderId="2" xfId="0" applyNumberFormat="1" applyFont="1" applyBorder="1" applyAlignment="1">
      <alignment horizontal="right" vertical="top" indent="1"/>
    </xf>
    <xf numFmtId="3" fontId="0" fillId="0" borderId="4" xfId="0" applyNumberFormat="1" applyFont="1" applyBorder="1" applyAlignment="1">
      <alignment horizontal="right" vertical="top" indent="1"/>
    </xf>
    <xf numFmtId="3" fontId="0" fillId="0" borderId="2" xfId="0" applyNumberFormat="1" applyFont="1" applyBorder="1" applyAlignment="1">
      <alignment horizontal="right" vertical="top" indent="1"/>
    </xf>
    <xf numFmtId="3" fontId="0" fillId="0" borderId="4" xfId="0" applyNumberFormat="1" applyFont="1" applyBorder="1" applyAlignment="1">
      <alignment horizontal="right" vertical="top" indent="1"/>
    </xf>
    <xf numFmtId="3" fontId="0" fillId="0" borderId="2" xfId="0" applyNumberFormat="1" applyFont="1" applyBorder="1" applyAlignment="1">
      <alignment horizontal="right" vertical="top" indent="1"/>
    </xf>
    <xf numFmtId="3" fontId="0" fillId="0" borderId="4" xfId="0" applyNumberFormat="1" applyFont="1" applyBorder="1" applyAlignment="1">
      <alignment horizontal="right" vertical="top" indent="1"/>
    </xf>
    <xf numFmtId="3" fontId="0" fillId="0" borderId="2" xfId="0" applyNumberFormat="1" applyFont="1" applyBorder="1" applyAlignment="1">
      <alignment horizontal="right" vertical="top" indent="1"/>
    </xf>
    <xf numFmtId="3" fontId="0" fillId="0" borderId="4" xfId="0" applyNumberFormat="1" applyFont="1" applyBorder="1" applyAlignment="1">
      <alignment horizontal="right" vertical="top" indent="1"/>
    </xf>
    <xf numFmtId="3" fontId="0" fillId="0" borderId="2" xfId="0" applyNumberFormat="1" applyFont="1" applyBorder="1" applyAlignment="1">
      <alignment horizontal="right" vertical="top" indent="1"/>
    </xf>
    <xf numFmtId="3" fontId="0" fillId="0" borderId="4" xfId="0" applyNumberFormat="1" applyFont="1" applyBorder="1" applyAlignment="1">
      <alignment horizontal="right" vertical="top" indent="1"/>
    </xf>
    <xf numFmtId="3" fontId="0" fillId="0" borderId="2" xfId="0" applyNumberFormat="1" applyFont="1" applyBorder="1" applyAlignment="1">
      <alignment horizontal="right" vertical="top" indent="1"/>
    </xf>
    <xf numFmtId="3" fontId="0" fillId="0" borderId="4" xfId="0" applyNumberFormat="1" applyFont="1" applyBorder="1" applyAlignment="1">
      <alignment horizontal="right" vertical="top" indent="1"/>
    </xf>
    <xf numFmtId="3" fontId="0" fillId="0" borderId="2" xfId="0" applyNumberFormat="1" applyFont="1" applyBorder="1" applyAlignment="1">
      <alignment horizontal="right" vertical="top" indent="1"/>
    </xf>
    <xf numFmtId="3" fontId="0" fillId="0" borderId="4" xfId="0" applyNumberFormat="1" applyFont="1" applyBorder="1" applyAlignment="1">
      <alignment horizontal="right" vertical="top" indent="1"/>
    </xf>
    <xf numFmtId="3" fontId="0" fillId="0" borderId="2" xfId="0" applyNumberFormat="1" applyFont="1" applyBorder="1" applyAlignment="1">
      <alignment horizontal="right" vertical="top" indent="1"/>
    </xf>
    <xf numFmtId="3" fontId="0" fillId="0" borderId="4" xfId="0" applyNumberFormat="1" applyFont="1" applyBorder="1" applyAlignment="1">
      <alignment horizontal="right" vertical="top" indent="1"/>
    </xf>
    <xf numFmtId="3" fontId="0" fillId="0" borderId="2" xfId="0" applyNumberFormat="1" applyFont="1" applyBorder="1" applyAlignment="1">
      <alignment horizontal="right" vertical="top" indent="1"/>
    </xf>
    <xf numFmtId="3" fontId="0" fillId="0" borderId="4" xfId="0" applyNumberFormat="1" applyFont="1" applyBorder="1" applyAlignment="1">
      <alignment horizontal="right" vertical="top" indent="1"/>
    </xf>
    <xf numFmtId="3" fontId="0" fillId="0" borderId="2" xfId="0" applyNumberFormat="1" applyFont="1" applyBorder="1" applyAlignment="1">
      <alignment horizontal="right" vertical="top" indent="1"/>
    </xf>
    <xf numFmtId="3" fontId="0" fillId="0" borderId="4" xfId="0" applyNumberFormat="1" applyFont="1" applyBorder="1" applyAlignment="1">
      <alignment horizontal="right" vertical="top" indent="1"/>
    </xf>
    <xf numFmtId="3" fontId="0" fillId="0" borderId="2" xfId="0" applyNumberFormat="1" applyFont="1" applyBorder="1" applyAlignment="1">
      <alignment horizontal="right" vertical="top" indent="1"/>
    </xf>
    <xf numFmtId="3" fontId="0" fillId="0" borderId="4" xfId="0" applyNumberFormat="1" applyFont="1" applyBorder="1" applyAlignment="1">
      <alignment horizontal="right" vertical="top" indent="1"/>
    </xf>
    <xf numFmtId="3" fontId="0" fillId="0" borderId="2" xfId="0" applyNumberFormat="1" applyFont="1" applyBorder="1" applyAlignment="1">
      <alignment horizontal="right" vertical="top" indent="1"/>
    </xf>
    <xf numFmtId="3" fontId="0" fillId="0" borderId="4" xfId="0" applyNumberFormat="1" applyFont="1" applyBorder="1" applyAlignment="1">
      <alignment horizontal="right" vertical="top" indent="1"/>
    </xf>
    <xf numFmtId="3" fontId="0" fillId="0" borderId="2" xfId="0" applyNumberFormat="1" applyFont="1" applyBorder="1" applyAlignment="1">
      <alignment horizontal="right" vertical="top" indent="1"/>
    </xf>
    <xf numFmtId="3" fontId="0" fillId="0" borderId="4" xfId="0" applyNumberFormat="1" applyFont="1" applyBorder="1" applyAlignment="1">
      <alignment horizontal="right" vertical="top" indent="1"/>
    </xf>
    <xf numFmtId="3" fontId="0" fillId="0" borderId="2" xfId="0" applyNumberFormat="1" applyFont="1" applyBorder="1" applyAlignment="1">
      <alignment horizontal="right" vertical="top" indent="1"/>
    </xf>
    <xf numFmtId="3" fontId="0" fillId="0" borderId="4" xfId="0" applyNumberFormat="1" applyFont="1" applyBorder="1" applyAlignment="1">
      <alignment horizontal="right" vertical="top" indent="1"/>
    </xf>
    <xf numFmtId="0" fontId="3" fillId="2" borderId="1" xfId="0" applyFont="1" applyFill="1" applyBorder="1" applyAlignment="1">
      <alignment horizontal="center" vertical="center" wrapText="1"/>
    </xf>
    <xf numFmtId="0" fontId="0" fillId="0" borderId="1" xfId="0" applyFont="1" applyBorder="1"/>
    <xf numFmtId="0" fontId="3" fillId="2" borderId="0" xfId="0" applyFont="1" applyFill="1" applyAlignment="1">
      <alignment horizontal="center" vertical="center" wrapText="1"/>
    </xf>
    <xf numFmtId="0" fontId="0" fillId="0" borderId="5" xfId="0" applyFont="1" applyBorder="1" applyAlignment="1">
      <alignment horizontal="center" vertical="top"/>
    </xf>
    <xf numFmtId="0" fontId="0" fillId="0" borderId="6" xfId="0" applyFont="1" applyBorder="1" applyAlignment="1">
      <alignment horizontal="center" vertical="top"/>
    </xf>
    <xf numFmtId="0" fontId="0" fillId="0" borderId="1" xfId="0" applyFont="1" applyBorder="1" applyAlignment="1">
      <alignment horizontal="left" vertical="top" wrapText="1"/>
    </xf>
    <xf numFmtId="0" fontId="1" fillId="0" borderId="0" xfId="0" applyFont="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2"/>
  <sheetViews>
    <sheetView showGridLines="0" tabSelected="1" workbookViewId="0">
      <selection activeCell="I24" sqref="I24"/>
    </sheetView>
  </sheetViews>
  <sheetFormatPr baseColWidth="10" defaultRowHeight="12.75" x14ac:dyDescent="0.2"/>
  <sheetData>
    <row r="1" spans="1:1" ht="15" x14ac:dyDescent="0.25">
      <c r="A1" s="1" t="s">
        <v>0</v>
      </c>
    </row>
    <row r="3" spans="1:1" x14ac:dyDescent="0.2">
      <c r="A3" s="2" t="str">
        <f>HYPERLINK("#'Code_Prodcom'!A1", "Liste codes PRODCOM")</f>
        <v>Liste codes PRODCOM</v>
      </c>
    </row>
    <row r="4" spans="1:1" x14ac:dyDescent="0.2">
      <c r="A4" s="2" t="str">
        <f>HYPERLINK("#'Recap - valeurs'!A1", "Tableau de synthèse - Ventes en valeurs")</f>
        <v>Tableau de synthèse - Ventes en valeurs</v>
      </c>
    </row>
    <row r="5" spans="1:1" x14ac:dyDescent="0.2">
      <c r="A5" s="2" t="str">
        <f>HYPERLINK("#'Recap - évolution'!A1", "Tableau de synthèse - Evolutions des ventes")</f>
        <v>Tableau de synthèse - Evolutions des ventes</v>
      </c>
    </row>
    <row r="6" spans="1:1" x14ac:dyDescent="0.2">
      <c r="A6" s="2" t="str">
        <f>HYPERLINK("#'10.11Z'!A1", "10.11Z - Transformation et conservation de la viande de boucherie")</f>
        <v>10.11Z - Transformation et conservation de la viande de boucherie</v>
      </c>
    </row>
    <row r="7" spans="1:1" x14ac:dyDescent="0.2">
      <c r="A7" s="2" t="str">
        <f>HYPERLINK("#'10.12Z'!A1", "10.12Z - Transformation et conservation de la viande de volaille")</f>
        <v>10.12Z - Transformation et conservation de la viande de volaille</v>
      </c>
    </row>
    <row r="8" spans="1:1" x14ac:dyDescent="0.2">
      <c r="A8" s="2" t="str">
        <f>HYPERLINK("#'10.13A'!A1", "10.13A - Préparation industrielle de produits à base de viande")</f>
        <v>10.13A - Préparation industrielle de produits à base de viande</v>
      </c>
    </row>
    <row r="9" spans="1:1" x14ac:dyDescent="0.2">
      <c r="A9" s="2" t="str">
        <f>HYPERLINK("#'10.20Z'!A1", "10.20Z - Transformation et conservation de poisson, de crustacés et de mollusques")</f>
        <v>10.20Z - Transformation et conservation de poisson, de crustacés et de mollusques</v>
      </c>
    </row>
    <row r="10" spans="1:1" x14ac:dyDescent="0.2">
      <c r="A10" s="2" t="str">
        <f>HYPERLINK("#'10.31Z'!A1", "10.31Z - Transformation et conservation de pommes de terre")</f>
        <v>10.31Z - Transformation et conservation de pommes de terre</v>
      </c>
    </row>
    <row r="11" spans="1:1" x14ac:dyDescent="0.2">
      <c r="A11" s="2" t="str">
        <f>HYPERLINK("#'10.32Z'!A1", "10.32Z - Préparation de jus de fruits et légumes")</f>
        <v>10.32Z - Préparation de jus de fruits et légumes</v>
      </c>
    </row>
    <row r="12" spans="1:1" x14ac:dyDescent="0.2">
      <c r="A12" s="2" t="str">
        <f>HYPERLINK("#'10.39A'!A1", "10.39A - Autre transformation et conservation de légumes")</f>
        <v>10.39A - Autre transformation et conservation de légumes</v>
      </c>
    </row>
    <row r="13" spans="1:1" x14ac:dyDescent="0.2">
      <c r="A13" s="2" t="str">
        <f>HYPERLINK("#'10.39B'!A1", "10.39B - Transformation et conservation de fruits")</f>
        <v>10.39B - Transformation et conservation de fruits</v>
      </c>
    </row>
    <row r="14" spans="1:1" x14ac:dyDescent="0.2">
      <c r="A14" s="2" t="str">
        <f>HYPERLINK("#'10.41A'!A1", "10.41A - Fabrication d'huiles et graisses brutes")</f>
        <v>10.41A - Fabrication d'huiles et graisses brutes</v>
      </c>
    </row>
    <row r="15" spans="1:1" x14ac:dyDescent="0.2">
      <c r="A15" s="2" t="str">
        <f>HYPERLINK("#'10.41B'!A1", "10.41B - Fabrication d'huiles et graisses raffinées")</f>
        <v>10.41B - Fabrication d'huiles et graisses raffinées</v>
      </c>
    </row>
    <row r="16" spans="1:1" x14ac:dyDescent="0.2">
      <c r="A16" s="2" t="str">
        <f>HYPERLINK("#'10.42Z'!A1", "10.42Z - Fabrication de margarine et graisses comestibles similaires")</f>
        <v>10.42Z - Fabrication de margarine et graisses comestibles similaires</v>
      </c>
    </row>
    <row r="17" spans="1:1" x14ac:dyDescent="0.2">
      <c r="A17" s="2" t="str">
        <f>HYPERLINK("#'10.51A'!A1", "10.51A - Fabrication de lait liquide et de produits frais")</f>
        <v>10.51A - Fabrication de lait liquide et de produits frais</v>
      </c>
    </row>
    <row r="18" spans="1:1" x14ac:dyDescent="0.2">
      <c r="A18" s="2" t="str">
        <f>HYPERLINK("#'10.51B'!A1", "10.51B - Fabrication de beurre")</f>
        <v>10.51B - Fabrication de beurre</v>
      </c>
    </row>
    <row r="19" spans="1:1" x14ac:dyDescent="0.2">
      <c r="A19" s="2" t="str">
        <f>HYPERLINK("#'10.51C'!A1", "10.51C - Fabrication de fromages")</f>
        <v>10.51C - Fabrication de fromages</v>
      </c>
    </row>
    <row r="20" spans="1:1" x14ac:dyDescent="0.2">
      <c r="A20" s="2" t="str">
        <f>HYPERLINK("#'10.51D'!A1", "10.51D - Fabrication d'autres produits laitiers")</f>
        <v>10.51D - Fabrication d'autres produits laitiers</v>
      </c>
    </row>
    <row r="21" spans="1:1" x14ac:dyDescent="0.2">
      <c r="A21" s="2" t="str">
        <f>HYPERLINK("#'10.52Z'!A1", "10.52Z - Fabrication de glaces et sorbets")</f>
        <v>10.52Z - Fabrication de glaces et sorbets</v>
      </c>
    </row>
    <row r="22" spans="1:1" x14ac:dyDescent="0.2">
      <c r="A22" s="2" t="str">
        <f>HYPERLINK("#'10.61A'!A1", "10.61A - Meunerie")</f>
        <v>10.61A - Meunerie</v>
      </c>
    </row>
    <row r="23" spans="1:1" x14ac:dyDescent="0.2">
      <c r="A23" s="2" t="str">
        <f>HYPERLINK("#'10.61B'!A1", "10.61B - Autres activités de travail des grains")</f>
        <v>10.61B - Autres activités de travail des grains</v>
      </c>
    </row>
    <row r="24" spans="1:1" x14ac:dyDescent="0.2">
      <c r="A24" s="2" t="str">
        <f>HYPERLINK("#'10.62Z'!A1", "10.62Z - Fabrication de produits amylacés")</f>
        <v>10.62Z - Fabrication de produits amylacés</v>
      </c>
    </row>
    <row r="25" spans="1:1" x14ac:dyDescent="0.2">
      <c r="A25" s="2" t="str">
        <f>HYPERLINK("#'10.71A'!A1", "10.71A - Fabrication industrielle de pain et de pâtisserie fraîche")</f>
        <v>10.71A - Fabrication industrielle de pain et de pâtisserie fraîche</v>
      </c>
    </row>
    <row r="26" spans="1:1" x14ac:dyDescent="0.2">
      <c r="A26" s="2" t="str">
        <f>HYPERLINK("#'10.72Z'!A1", "10.72Z - Fabrication de biscuits, biscottes et pâtisserie de conservation")</f>
        <v>10.72Z - Fabrication de biscuits, biscottes et pâtisserie de conservation</v>
      </c>
    </row>
    <row r="27" spans="1:1" x14ac:dyDescent="0.2">
      <c r="A27" s="2" t="str">
        <f>HYPERLINK("#'10.73Z'!A1", "10.73Z - Fabrication de pâtes alimentaires")</f>
        <v>10.73Z - Fabrication de pâtes alimentaires</v>
      </c>
    </row>
    <row r="28" spans="1:1" x14ac:dyDescent="0.2">
      <c r="A28" s="2" t="str">
        <f>HYPERLINK("#'10.81Z'!A1", "10.81Z - Fabrication de sucre")</f>
        <v>10.81Z - Fabrication de sucre</v>
      </c>
    </row>
    <row r="29" spans="1:1" x14ac:dyDescent="0.2">
      <c r="A29" s="2" t="str">
        <f>HYPERLINK("#'10.82Z'!A1", "10.82Z - Fabrication de cacao, chocolat et de produits de confiserie")</f>
        <v>10.82Z - Fabrication de cacao, chocolat et de produits de confiserie</v>
      </c>
    </row>
    <row r="30" spans="1:1" x14ac:dyDescent="0.2">
      <c r="A30" s="2" t="str">
        <f>HYPERLINK("#'10.83Z'!A1", "10.83Z - Transformation du thé et du café")</f>
        <v>10.83Z - Transformation du thé et du café</v>
      </c>
    </row>
    <row r="31" spans="1:1" x14ac:dyDescent="0.2">
      <c r="A31" s="2" t="str">
        <f>HYPERLINK("#'10.84Z'!A1", "10.84Z - Fabrication de condiments et assaisonnements")</f>
        <v>10.84Z - Fabrication de condiments et assaisonnements</v>
      </c>
    </row>
    <row r="32" spans="1:1" x14ac:dyDescent="0.2">
      <c r="A32" s="2" t="str">
        <f>HYPERLINK("#'10.85Z'!A1", "10.85Z - Fabrication de plats préparés")</f>
        <v>10.85Z - Fabrication de plats préparés</v>
      </c>
    </row>
    <row r="33" spans="1:1" x14ac:dyDescent="0.2">
      <c r="A33" s="2" t="str">
        <f>HYPERLINK("#'10.86Z'!A1", "10.86Z - Fabrication d'aliments homogénéisés et diététiques")</f>
        <v>10.86Z - Fabrication d'aliments homogénéisés et diététiques</v>
      </c>
    </row>
    <row r="34" spans="1:1" x14ac:dyDescent="0.2">
      <c r="A34" s="2" t="str">
        <f>HYPERLINK("#'10.89Z'!A1", "10.89Z - Fabrication d'autres produits alimentaires n.c.a.")</f>
        <v>10.89Z - Fabrication d'autres produits alimentaires n.c.a.</v>
      </c>
    </row>
    <row r="35" spans="1:1" x14ac:dyDescent="0.2">
      <c r="A35" s="2" t="str">
        <f>HYPERLINK("#'10.91Z'!A1", "10.91Z - Fabrication d'aliments pour animaux de ferme")</f>
        <v>10.91Z - Fabrication d'aliments pour animaux de ferme</v>
      </c>
    </row>
    <row r="36" spans="1:1" x14ac:dyDescent="0.2">
      <c r="A36" s="2" t="str">
        <f>HYPERLINK("#'10.92Z'!A1", "10.92Z - Fabrication d'aliments pour animaux de compagnie")</f>
        <v>10.92Z - Fabrication d'aliments pour animaux de compagnie</v>
      </c>
    </row>
    <row r="37" spans="1:1" x14ac:dyDescent="0.2">
      <c r="A37" s="2" t="str">
        <f>HYPERLINK("#'11.01Z'!A1", "11.01Z - Production de boissons alcooliques distillées")</f>
        <v>11.01Z - Production de boissons alcooliques distillées</v>
      </c>
    </row>
    <row r="38" spans="1:1" x14ac:dyDescent="0.2">
      <c r="A38" s="2" t="str">
        <f>HYPERLINK("#'11.02A'!A1", "11.02A - Fabrication de vins effervescents")</f>
        <v>11.02A - Fabrication de vins effervescents</v>
      </c>
    </row>
    <row r="39" spans="1:1" x14ac:dyDescent="0.2">
      <c r="A39" s="2" t="str">
        <f>HYPERLINK("#'11.02B'!A1", "11.02B - Vinification")</f>
        <v>11.02B - Vinification</v>
      </c>
    </row>
    <row r="40" spans="1:1" x14ac:dyDescent="0.2">
      <c r="A40" s="2" t="str">
        <f>HYPERLINK("#'11.03Z'!A1", "11.03Z - Fabrication de cidre et de vins de fruits")</f>
        <v>11.03Z - Fabrication de cidre et de vins de fruits</v>
      </c>
    </row>
    <row r="41" spans="1:1" x14ac:dyDescent="0.2">
      <c r="A41" s="2" t="str">
        <f>HYPERLINK("#'11.04Z'!A1", "11.04Z - Production d'autres boissons fermentées non distillées")</f>
        <v>11.04Z - Production d'autres boissons fermentées non distillées</v>
      </c>
    </row>
    <row r="42" spans="1:1" x14ac:dyDescent="0.2">
      <c r="A42" s="2" t="str">
        <f>HYPERLINK("#'11.05Z'!A1", "11.05Z - Fabrication de bière")</f>
        <v>11.05Z - Fabrication de bière</v>
      </c>
    </row>
    <row r="43" spans="1:1" x14ac:dyDescent="0.2">
      <c r="A43" s="2" t="str">
        <f>HYPERLINK("#'11.06Z'!A1", "11.06Z - Fabrication de malt")</f>
        <v>11.06Z - Fabrication de malt</v>
      </c>
    </row>
    <row r="44" spans="1:1" x14ac:dyDescent="0.2">
      <c r="A44" s="2" t="str">
        <f>HYPERLINK("#'11.07A'!A1", "11.07A - Industrie des eaux de table")</f>
        <v>11.07A - Industrie des eaux de table</v>
      </c>
    </row>
    <row r="45" spans="1:1" x14ac:dyDescent="0.2">
      <c r="A45" s="2" t="str">
        <f>HYPERLINK("#'11.07B'!A1", "11.07B - Production de boissons rafraîchissantes")</f>
        <v>11.07B - Production de boissons rafraîchissantes</v>
      </c>
    </row>
    <row r="46" spans="1:1" x14ac:dyDescent="0.2">
      <c r="A46" s="2" t="str">
        <f>HYPERLINK("#'12.00Z'!A1", "12.00Z - Fabrication de produits à base de tabac")</f>
        <v>12.00Z - Fabrication de produits à base de tabac</v>
      </c>
    </row>
    <row r="49" spans="1:1" x14ac:dyDescent="0.2">
      <c r="A49" t="s">
        <v>1</v>
      </c>
    </row>
    <row r="50" spans="1:1" x14ac:dyDescent="0.2">
      <c r="A50" t="s">
        <v>2</v>
      </c>
    </row>
    <row r="51" spans="1:1" x14ac:dyDescent="0.2">
      <c r="A51" t="s">
        <v>3</v>
      </c>
    </row>
    <row r="52" spans="1:1" x14ac:dyDescent="0.2">
      <c r="A52" t="s">
        <v>4</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46"/>
  <sheetViews>
    <sheetView showGridLines="0" workbookViewId="0">
      <pane ySplit="3" topLeftCell="A4" activePane="bottomLeft" state="frozen"/>
      <selection pane="bottomLeft"/>
    </sheetView>
  </sheetViews>
  <sheetFormatPr baseColWidth="10" defaultRowHeight="12.75" x14ac:dyDescent="0.2"/>
  <cols>
    <col min="1" max="1" width="12.7109375" customWidth="1"/>
    <col min="2" max="2" width="120.7109375" customWidth="1"/>
  </cols>
  <sheetData>
    <row r="1" spans="1:2" ht="15" x14ac:dyDescent="0.25">
      <c r="A1" s="1" t="s">
        <v>5</v>
      </c>
    </row>
    <row r="3" spans="1:2" x14ac:dyDescent="0.2">
      <c r="A3" s="3" t="s">
        <v>6</v>
      </c>
      <c r="B3" s="3" t="s">
        <v>7</v>
      </c>
    </row>
    <row r="4" spans="1:2" x14ac:dyDescent="0.2">
      <c r="A4" s="4" t="s">
        <v>8</v>
      </c>
      <c r="B4" s="4" t="s">
        <v>9</v>
      </c>
    </row>
    <row r="5" spans="1:2" x14ac:dyDescent="0.2">
      <c r="A5" s="5" t="s">
        <v>10</v>
      </c>
      <c r="B5" s="5" t="s">
        <v>11</v>
      </c>
    </row>
    <row r="6" spans="1:2" ht="25.5" x14ac:dyDescent="0.2">
      <c r="A6" s="5" t="s">
        <v>12</v>
      </c>
      <c r="B6" s="5" t="s">
        <v>13</v>
      </c>
    </row>
    <row r="7" spans="1:2" ht="25.5" x14ac:dyDescent="0.2">
      <c r="A7" s="5" t="s">
        <v>14</v>
      </c>
      <c r="B7" s="5" t="s">
        <v>15</v>
      </c>
    </row>
    <row r="8" spans="1:2" ht="25.5" x14ac:dyDescent="0.2">
      <c r="A8" s="5" t="s">
        <v>16</v>
      </c>
      <c r="B8" s="5" t="s">
        <v>17</v>
      </c>
    </row>
    <row r="9" spans="1:2" x14ac:dyDescent="0.2">
      <c r="A9" s="5" t="s">
        <v>18</v>
      </c>
      <c r="B9" s="5" t="s">
        <v>19</v>
      </c>
    </row>
    <row r="10" spans="1:2" x14ac:dyDescent="0.2">
      <c r="A10" s="5" t="s">
        <v>20</v>
      </c>
      <c r="B10" s="5" t="s">
        <v>21</v>
      </c>
    </row>
    <row r="11" spans="1:2" x14ac:dyDescent="0.2">
      <c r="A11" s="5" t="s">
        <v>22</v>
      </c>
      <c r="B11" s="5" t="s">
        <v>23</v>
      </c>
    </row>
    <row r="12" spans="1:2" x14ac:dyDescent="0.2">
      <c r="A12" s="5" t="s">
        <v>24</v>
      </c>
      <c r="B12" s="5" t="s">
        <v>25</v>
      </c>
    </row>
    <row r="13" spans="1:2" x14ac:dyDescent="0.2">
      <c r="A13" s="5" t="s">
        <v>26</v>
      </c>
      <c r="B13" s="5" t="s">
        <v>27</v>
      </c>
    </row>
    <row r="14" spans="1:2" x14ac:dyDescent="0.2">
      <c r="A14" s="5" t="s">
        <v>28</v>
      </c>
      <c r="B14" s="5" t="s">
        <v>29</v>
      </c>
    </row>
    <row r="15" spans="1:2" x14ac:dyDescent="0.2">
      <c r="A15" s="5" t="s">
        <v>30</v>
      </c>
      <c r="B15" s="5" t="s">
        <v>31</v>
      </c>
    </row>
    <row r="16" spans="1:2" ht="25.5" x14ac:dyDescent="0.2">
      <c r="A16" s="5" t="s">
        <v>32</v>
      </c>
      <c r="B16" s="5" t="s">
        <v>33</v>
      </c>
    </row>
    <row r="17" spans="1:2" x14ac:dyDescent="0.2">
      <c r="A17" s="5" t="s">
        <v>34</v>
      </c>
      <c r="B17" s="5" t="s">
        <v>35</v>
      </c>
    </row>
    <row r="18" spans="1:2" x14ac:dyDescent="0.2">
      <c r="A18" s="5" t="s">
        <v>36</v>
      </c>
      <c r="B18" s="5" t="s">
        <v>37</v>
      </c>
    </row>
    <row r="19" spans="1:2" x14ac:dyDescent="0.2">
      <c r="A19" s="5" t="s">
        <v>38</v>
      </c>
      <c r="B19" s="5" t="s">
        <v>39</v>
      </c>
    </row>
    <row r="20" spans="1:2" x14ac:dyDescent="0.2">
      <c r="A20" s="5" t="s">
        <v>40</v>
      </c>
      <c r="B20" s="5" t="s">
        <v>41</v>
      </c>
    </row>
    <row r="21" spans="1:2" ht="38.25" x14ac:dyDescent="0.2">
      <c r="A21" s="5" t="s">
        <v>42</v>
      </c>
      <c r="B21" s="5" t="s">
        <v>43</v>
      </c>
    </row>
    <row r="22" spans="1:2" ht="38.25" x14ac:dyDescent="0.2">
      <c r="A22" s="5" t="s">
        <v>44</v>
      </c>
      <c r="B22" s="5" t="s">
        <v>45</v>
      </c>
    </row>
    <row r="23" spans="1:2" x14ac:dyDescent="0.2">
      <c r="A23" s="5" t="s">
        <v>46</v>
      </c>
      <c r="B23" s="5" t="s">
        <v>47</v>
      </c>
    </row>
    <row r="24" spans="1:2" x14ac:dyDescent="0.2">
      <c r="A24" s="5" t="s">
        <v>48</v>
      </c>
      <c r="B24" s="5" t="s">
        <v>49</v>
      </c>
    </row>
    <row r="25" spans="1:2" x14ac:dyDescent="0.2">
      <c r="A25" s="5" t="s">
        <v>50</v>
      </c>
      <c r="B25" s="5" t="s">
        <v>51</v>
      </c>
    </row>
    <row r="26" spans="1:2" x14ac:dyDescent="0.2">
      <c r="A26" s="5" t="s">
        <v>52</v>
      </c>
      <c r="B26" s="5" t="s">
        <v>53</v>
      </c>
    </row>
    <row r="27" spans="1:2" x14ac:dyDescent="0.2">
      <c r="A27" s="5" t="s">
        <v>54</v>
      </c>
      <c r="B27" s="5" t="s">
        <v>55</v>
      </c>
    </row>
    <row r="28" spans="1:2" x14ac:dyDescent="0.2">
      <c r="A28" s="5" t="s">
        <v>56</v>
      </c>
      <c r="B28" s="5" t="s">
        <v>57</v>
      </c>
    </row>
    <row r="29" spans="1:2" x14ac:dyDescent="0.2">
      <c r="A29" s="5" t="s">
        <v>58</v>
      </c>
      <c r="B29" s="5" t="s">
        <v>59</v>
      </c>
    </row>
    <row r="30" spans="1:2" x14ac:dyDescent="0.2">
      <c r="A30" s="5" t="s">
        <v>60</v>
      </c>
      <c r="B30" s="5" t="s">
        <v>61</v>
      </c>
    </row>
    <row r="31" spans="1:2" x14ac:dyDescent="0.2">
      <c r="A31" s="5" t="s">
        <v>62</v>
      </c>
      <c r="B31" s="5" t="s">
        <v>63</v>
      </c>
    </row>
    <row r="32" spans="1:2" x14ac:dyDescent="0.2">
      <c r="A32" s="5" t="s">
        <v>64</v>
      </c>
      <c r="B32" s="5" t="s">
        <v>65</v>
      </c>
    </row>
    <row r="33" spans="1:2" x14ac:dyDescent="0.2">
      <c r="A33" s="5" t="s">
        <v>66</v>
      </c>
      <c r="B33" s="5" t="s">
        <v>67</v>
      </c>
    </row>
    <row r="34" spans="1:2" x14ac:dyDescent="0.2">
      <c r="A34" s="5" t="s">
        <v>68</v>
      </c>
      <c r="B34" s="5" t="s">
        <v>69</v>
      </c>
    </row>
    <row r="35" spans="1:2" x14ac:dyDescent="0.2">
      <c r="A35" s="5" t="s">
        <v>70</v>
      </c>
      <c r="B35" s="5" t="s">
        <v>71</v>
      </c>
    </row>
    <row r="36" spans="1:2" x14ac:dyDescent="0.2">
      <c r="A36" s="5" t="s">
        <v>72</v>
      </c>
      <c r="B36" s="5" t="s">
        <v>73</v>
      </c>
    </row>
    <row r="37" spans="1:2" x14ac:dyDescent="0.2">
      <c r="A37" s="5" t="s">
        <v>74</v>
      </c>
      <c r="B37" s="5" t="s">
        <v>75</v>
      </c>
    </row>
    <row r="38" spans="1:2" x14ac:dyDescent="0.2">
      <c r="A38" s="5" t="s">
        <v>76</v>
      </c>
      <c r="B38" s="5" t="s">
        <v>77</v>
      </c>
    </row>
    <row r="39" spans="1:2" x14ac:dyDescent="0.2">
      <c r="A39" s="5" t="s">
        <v>78</v>
      </c>
      <c r="B39" s="5" t="s">
        <v>79</v>
      </c>
    </row>
    <row r="40" spans="1:2" x14ac:dyDescent="0.2">
      <c r="A40" s="5" t="s">
        <v>80</v>
      </c>
      <c r="B40" s="5" t="s">
        <v>81</v>
      </c>
    </row>
    <row r="41" spans="1:2" x14ac:dyDescent="0.2">
      <c r="A41" s="5" t="s">
        <v>82</v>
      </c>
      <c r="B41" s="5" t="s">
        <v>83</v>
      </c>
    </row>
    <row r="42" spans="1:2" x14ac:dyDescent="0.2">
      <c r="A42" s="5" t="s">
        <v>84</v>
      </c>
      <c r="B42" s="5" t="s">
        <v>85</v>
      </c>
    </row>
    <row r="43" spans="1:2" x14ac:dyDescent="0.2">
      <c r="A43" s="5" t="s">
        <v>86</v>
      </c>
      <c r="B43" s="5" t="s">
        <v>87</v>
      </c>
    </row>
    <row r="44" spans="1:2" x14ac:dyDescent="0.2">
      <c r="A44" s="5" t="s">
        <v>88</v>
      </c>
      <c r="B44" s="5" t="s">
        <v>89</v>
      </c>
    </row>
    <row r="45" spans="1:2" x14ac:dyDescent="0.2">
      <c r="A45" s="5" t="s">
        <v>90</v>
      </c>
      <c r="B45" s="5" t="s">
        <v>91</v>
      </c>
    </row>
    <row r="46" spans="1:2" x14ac:dyDescent="0.2">
      <c r="A46" s="5" t="s">
        <v>92</v>
      </c>
      <c r="B46" s="5" t="s">
        <v>93</v>
      </c>
    </row>
    <row r="47" spans="1:2" x14ac:dyDescent="0.2">
      <c r="A47" s="5" t="s">
        <v>94</v>
      </c>
      <c r="B47" s="5" t="s">
        <v>95</v>
      </c>
    </row>
    <row r="48" spans="1:2" x14ac:dyDescent="0.2">
      <c r="A48" s="5" t="s">
        <v>96</v>
      </c>
      <c r="B48" s="5" t="s">
        <v>97</v>
      </c>
    </row>
    <row r="49" spans="1:2" x14ac:dyDescent="0.2">
      <c r="A49" s="5" t="s">
        <v>98</v>
      </c>
      <c r="B49" s="5" t="s">
        <v>99</v>
      </c>
    </row>
    <row r="50" spans="1:2" x14ac:dyDescent="0.2">
      <c r="A50" s="5" t="s">
        <v>100</v>
      </c>
      <c r="B50" s="5" t="s">
        <v>101</v>
      </c>
    </row>
    <row r="51" spans="1:2" x14ac:dyDescent="0.2">
      <c r="A51" s="5" t="s">
        <v>102</v>
      </c>
      <c r="B51" s="5" t="s">
        <v>103</v>
      </c>
    </row>
    <row r="52" spans="1:2" x14ac:dyDescent="0.2">
      <c r="A52" s="5" t="s">
        <v>104</v>
      </c>
      <c r="B52" s="5" t="s">
        <v>105</v>
      </c>
    </row>
    <row r="53" spans="1:2" x14ac:dyDescent="0.2">
      <c r="A53" s="5" t="s">
        <v>106</v>
      </c>
      <c r="B53" s="5" t="s">
        <v>107</v>
      </c>
    </row>
    <row r="54" spans="1:2" ht="38.25" x14ac:dyDescent="0.2">
      <c r="A54" s="5" t="s">
        <v>108</v>
      </c>
      <c r="B54" s="5" t="s">
        <v>109</v>
      </c>
    </row>
    <row r="55" spans="1:2" x14ac:dyDescent="0.2">
      <c r="A55" s="5" t="s">
        <v>110</v>
      </c>
      <c r="B55" s="5" t="s">
        <v>111</v>
      </c>
    </row>
    <row r="56" spans="1:2" ht="25.5" x14ac:dyDescent="0.2">
      <c r="A56" s="5" t="s">
        <v>112</v>
      </c>
      <c r="B56" s="5" t="s">
        <v>113</v>
      </c>
    </row>
    <row r="57" spans="1:2" ht="25.5" x14ac:dyDescent="0.2">
      <c r="A57" s="5" t="s">
        <v>114</v>
      </c>
      <c r="B57" s="5" t="s">
        <v>115</v>
      </c>
    </row>
    <row r="58" spans="1:2" x14ac:dyDescent="0.2">
      <c r="A58" s="5" t="s">
        <v>116</v>
      </c>
      <c r="B58" s="5" t="s">
        <v>117</v>
      </c>
    </row>
    <row r="59" spans="1:2" ht="25.5" x14ac:dyDescent="0.2">
      <c r="A59" s="5" t="s">
        <v>118</v>
      </c>
      <c r="B59" s="5" t="s">
        <v>119</v>
      </c>
    </row>
    <row r="60" spans="1:2" ht="25.5" x14ac:dyDescent="0.2">
      <c r="A60" s="5" t="s">
        <v>120</v>
      </c>
      <c r="B60" s="5" t="s">
        <v>121</v>
      </c>
    </row>
    <row r="61" spans="1:2" x14ac:dyDescent="0.2">
      <c r="A61" s="5" t="s">
        <v>122</v>
      </c>
      <c r="B61" s="5" t="s">
        <v>123</v>
      </c>
    </row>
    <row r="62" spans="1:2" x14ac:dyDescent="0.2">
      <c r="A62" s="5" t="s">
        <v>124</v>
      </c>
      <c r="B62" s="5" t="s">
        <v>125</v>
      </c>
    </row>
    <row r="63" spans="1:2" x14ac:dyDescent="0.2">
      <c r="A63" s="5" t="s">
        <v>126</v>
      </c>
      <c r="B63" s="5" t="s">
        <v>127</v>
      </c>
    </row>
    <row r="64" spans="1:2" x14ac:dyDescent="0.2">
      <c r="A64" s="5" t="s">
        <v>128</v>
      </c>
      <c r="B64" s="5" t="s">
        <v>129</v>
      </c>
    </row>
    <row r="65" spans="1:2" x14ac:dyDescent="0.2">
      <c r="A65" s="5" t="s">
        <v>130</v>
      </c>
      <c r="B65" s="5" t="s">
        <v>131</v>
      </c>
    </row>
    <row r="66" spans="1:2" x14ac:dyDescent="0.2">
      <c r="A66" s="5" t="s">
        <v>132</v>
      </c>
      <c r="B66" s="5" t="s">
        <v>133</v>
      </c>
    </row>
    <row r="67" spans="1:2" ht="38.25" x14ac:dyDescent="0.2">
      <c r="A67" s="5" t="s">
        <v>134</v>
      </c>
      <c r="B67" s="5" t="s">
        <v>135</v>
      </c>
    </row>
    <row r="68" spans="1:2" ht="25.5" x14ac:dyDescent="0.2">
      <c r="A68" s="5" t="s">
        <v>136</v>
      </c>
      <c r="B68" s="5" t="s">
        <v>137</v>
      </c>
    </row>
    <row r="69" spans="1:2" ht="25.5" x14ac:dyDescent="0.2">
      <c r="A69" s="5" t="s">
        <v>138</v>
      </c>
      <c r="B69" s="5" t="s">
        <v>139</v>
      </c>
    </row>
    <row r="70" spans="1:2" ht="25.5" x14ac:dyDescent="0.2">
      <c r="A70" s="5" t="s">
        <v>140</v>
      </c>
      <c r="B70" s="5" t="s">
        <v>141</v>
      </c>
    </row>
    <row r="71" spans="1:2" ht="25.5" x14ac:dyDescent="0.2">
      <c r="A71" s="5" t="s">
        <v>142</v>
      </c>
      <c r="B71" s="5" t="s">
        <v>143</v>
      </c>
    </row>
    <row r="72" spans="1:2" x14ac:dyDescent="0.2">
      <c r="A72" s="5" t="s">
        <v>144</v>
      </c>
      <c r="B72" s="5" t="s">
        <v>145</v>
      </c>
    </row>
    <row r="73" spans="1:2" x14ac:dyDescent="0.2">
      <c r="A73" s="5" t="s">
        <v>146</v>
      </c>
      <c r="B73" s="5" t="s">
        <v>147</v>
      </c>
    </row>
    <row r="74" spans="1:2" x14ac:dyDescent="0.2">
      <c r="A74" s="5" t="s">
        <v>148</v>
      </c>
      <c r="B74" s="5" t="s">
        <v>149</v>
      </c>
    </row>
    <row r="75" spans="1:2" x14ac:dyDescent="0.2">
      <c r="A75" s="5" t="s">
        <v>150</v>
      </c>
      <c r="B75" s="5" t="s">
        <v>151</v>
      </c>
    </row>
    <row r="76" spans="1:2" x14ac:dyDescent="0.2">
      <c r="A76" s="5" t="s">
        <v>152</v>
      </c>
      <c r="B76" s="5" t="s">
        <v>153</v>
      </c>
    </row>
    <row r="77" spans="1:2" x14ac:dyDescent="0.2">
      <c r="A77" s="5" t="s">
        <v>154</v>
      </c>
      <c r="B77" s="5" t="s">
        <v>155</v>
      </c>
    </row>
    <row r="78" spans="1:2" x14ac:dyDescent="0.2">
      <c r="A78" s="5" t="s">
        <v>156</v>
      </c>
      <c r="B78" s="5" t="s">
        <v>157</v>
      </c>
    </row>
    <row r="79" spans="1:2" x14ac:dyDescent="0.2">
      <c r="A79" s="5" t="s">
        <v>158</v>
      </c>
      <c r="B79" s="5" t="s">
        <v>159</v>
      </c>
    </row>
    <row r="80" spans="1:2" x14ac:dyDescent="0.2">
      <c r="A80" s="5" t="s">
        <v>160</v>
      </c>
      <c r="B80" s="5" t="s">
        <v>161</v>
      </c>
    </row>
    <row r="81" spans="1:2" x14ac:dyDescent="0.2">
      <c r="A81" s="5" t="s">
        <v>162</v>
      </c>
      <c r="B81" s="5" t="s">
        <v>163</v>
      </c>
    </row>
    <row r="82" spans="1:2" x14ac:dyDescent="0.2">
      <c r="A82" s="5" t="s">
        <v>164</v>
      </c>
      <c r="B82" s="5" t="s">
        <v>165</v>
      </c>
    </row>
    <row r="83" spans="1:2" x14ac:dyDescent="0.2">
      <c r="A83" s="5" t="s">
        <v>166</v>
      </c>
      <c r="B83" s="5" t="s">
        <v>167</v>
      </c>
    </row>
    <row r="84" spans="1:2" x14ac:dyDescent="0.2">
      <c r="A84" s="5" t="s">
        <v>168</v>
      </c>
      <c r="B84" s="5" t="s">
        <v>169</v>
      </c>
    </row>
    <row r="85" spans="1:2" ht="25.5" x14ac:dyDescent="0.2">
      <c r="A85" s="5" t="s">
        <v>170</v>
      </c>
      <c r="B85" s="5" t="s">
        <v>171</v>
      </c>
    </row>
    <row r="86" spans="1:2" ht="25.5" x14ac:dyDescent="0.2">
      <c r="A86" s="5" t="s">
        <v>172</v>
      </c>
      <c r="B86" s="5" t="s">
        <v>173</v>
      </c>
    </row>
    <row r="87" spans="1:2" x14ac:dyDescent="0.2">
      <c r="A87" s="5" t="s">
        <v>174</v>
      </c>
      <c r="B87" s="5" t="s">
        <v>175</v>
      </c>
    </row>
    <row r="88" spans="1:2" ht="25.5" x14ac:dyDescent="0.2">
      <c r="A88" s="5" t="s">
        <v>176</v>
      </c>
      <c r="B88" s="5" t="s">
        <v>177</v>
      </c>
    </row>
    <row r="89" spans="1:2" x14ac:dyDescent="0.2">
      <c r="A89" s="5" t="s">
        <v>178</v>
      </c>
      <c r="B89" s="5" t="s">
        <v>179</v>
      </c>
    </row>
    <row r="90" spans="1:2" x14ac:dyDescent="0.2">
      <c r="A90" s="5" t="s">
        <v>180</v>
      </c>
      <c r="B90" s="5" t="s">
        <v>181</v>
      </c>
    </row>
    <row r="91" spans="1:2" x14ac:dyDescent="0.2">
      <c r="A91" s="5" t="s">
        <v>182</v>
      </c>
      <c r="B91" s="5" t="s">
        <v>183</v>
      </c>
    </row>
    <row r="92" spans="1:2" x14ac:dyDescent="0.2">
      <c r="A92" s="5" t="s">
        <v>184</v>
      </c>
      <c r="B92" s="5" t="s">
        <v>185</v>
      </c>
    </row>
    <row r="93" spans="1:2" x14ac:dyDescent="0.2">
      <c r="A93" s="5" t="s">
        <v>186</v>
      </c>
      <c r="B93" s="5" t="s">
        <v>187</v>
      </c>
    </row>
    <row r="94" spans="1:2" x14ac:dyDescent="0.2">
      <c r="A94" s="5" t="s">
        <v>188</v>
      </c>
      <c r="B94" s="5" t="s">
        <v>189</v>
      </c>
    </row>
    <row r="95" spans="1:2" x14ac:dyDescent="0.2">
      <c r="A95" s="5" t="s">
        <v>190</v>
      </c>
      <c r="B95" s="5" t="s">
        <v>191</v>
      </c>
    </row>
    <row r="96" spans="1:2" ht="25.5" x14ac:dyDescent="0.2">
      <c r="A96" s="5" t="s">
        <v>192</v>
      </c>
      <c r="B96" s="5" t="s">
        <v>193</v>
      </c>
    </row>
    <row r="97" spans="1:2" x14ac:dyDescent="0.2">
      <c r="A97" s="5" t="s">
        <v>194</v>
      </c>
      <c r="B97" s="5" t="s">
        <v>195</v>
      </c>
    </row>
    <row r="98" spans="1:2" x14ac:dyDescent="0.2">
      <c r="A98" s="5" t="s">
        <v>196</v>
      </c>
      <c r="B98" s="5" t="s">
        <v>197</v>
      </c>
    </row>
    <row r="99" spans="1:2" ht="25.5" x14ac:dyDescent="0.2">
      <c r="A99" s="5" t="s">
        <v>198</v>
      </c>
      <c r="B99" s="5" t="s">
        <v>199</v>
      </c>
    </row>
    <row r="100" spans="1:2" ht="25.5" x14ac:dyDescent="0.2">
      <c r="A100" s="5" t="s">
        <v>200</v>
      </c>
      <c r="B100" s="5" t="s">
        <v>201</v>
      </c>
    </row>
    <row r="101" spans="1:2" x14ac:dyDescent="0.2">
      <c r="A101" s="5" t="s">
        <v>202</v>
      </c>
      <c r="B101" s="5" t="s">
        <v>203</v>
      </c>
    </row>
    <row r="102" spans="1:2" x14ac:dyDescent="0.2">
      <c r="A102" s="5" t="s">
        <v>204</v>
      </c>
      <c r="B102" s="5" t="s">
        <v>205</v>
      </c>
    </row>
    <row r="103" spans="1:2" x14ac:dyDescent="0.2">
      <c r="A103" s="5" t="s">
        <v>206</v>
      </c>
      <c r="B103" s="5" t="s">
        <v>207</v>
      </c>
    </row>
    <row r="104" spans="1:2" ht="25.5" x14ac:dyDescent="0.2">
      <c r="A104" s="5" t="s">
        <v>208</v>
      </c>
      <c r="B104" s="5" t="s">
        <v>209</v>
      </c>
    </row>
    <row r="105" spans="1:2" ht="25.5" x14ac:dyDescent="0.2">
      <c r="A105" s="5" t="s">
        <v>210</v>
      </c>
      <c r="B105" s="5" t="s">
        <v>211</v>
      </c>
    </row>
    <row r="106" spans="1:2" x14ac:dyDescent="0.2">
      <c r="A106" s="5" t="s">
        <v>212</v>
      </c>
      <c r="B106" s="5" t="s">
        <v>213</v>
      </c>
    </row>
    <row r="107" spans="1:2" x14ac:dyDescent="0.2">
      <c r="A107" s="5" t="s">
        <v>214</v>
      </c>
      <c r="B107" s="5" t="s">
        <v>215</v>
      </c>
    </row>
    <row r="108" spans="1:2" x14ac:dyDescent="0.2">
      <c r="A108" s="5" t="s">
        <v>216</v>
      </c>
      <c r="B108" s="5" t="s">
        <v>217</v>
      </c>
    </row>
    <row r="109" spans="1:2" ht="25.5" x14ac:dyDescent="0.2">
      <c r="A109" s="5" t="s">
        <v>218</v>
      </c>
      <c r="B109" s="5" t="s">
        <v>219</v>
      </c>
    </row>
    <row r="110" spans="1:2" ht="25.5" x14ac:dyDescent="0.2">
      <c r="A110" s="5" t="s">
        <v>220</v>
      </c>
      <c r="B110" s="5" t="s">
        <v>219</v>
      </c>
    </row>
    <row r="111" spans="1:2" ht="25.5" x14ac:dyDescent="0.2">
      <c r="A111" s="5" t="s">
        <v>221</v>
      </c>
      <c r="B111" s="5" t="s">
        <v>222</v>
      </c>
    </row>
    <row r="112" spans="1:2" ht="38.25" x14ac:dyDescent="0.2">
      <c r="A112" s="5" t="s">
        <v>223</v>
      </c>
      <c r="B112" s="5" t="s">
        <v>224</v>
      </c>
    </row>
    <row r="113" spans="1:2" x14ac:dyDescent="0.2">
      <c r="A113" s="5" t="s">
        <v>225</v>
      </c>
      <c r="B113" s="5" t="s">
        <v>226</v>
      </c>
    </row>
    <row r="114" spans="1:2" x14ac:dyDescent="0.2">
      <c r="A114" s="5" t="s">
        <v>227</v>
      </c>
      <c r="B114" s="5" t="s">
        <v>228</v>
      </c>
    </row>
    <row r="115" spans="1:2" ht="38.25" x14ac:dyDescent="0.2">
      <c r="A115" s="5" t="s">
        <v>229</v>
      </c>
      <c r="B115" s="5" t="s">
        <v>230</v>
      </c>
    </row>
    <row r="116" spans="1:2" x14ac:dyDescent="0.2">
      <c r="A116" s="5" t="s">
        <v>231</v>
      </c>
      <c r="B116" s="5" t="s">
        <v>232</v>
      </c>
    </row>
    <row r="117" spans="1:2" x14ac:dyDescent="0.2">
      <c r="A117" s="5" t="s">
        <v>233</v>
      </c>
      <c r="B117" s="5" t="s">
        <v>234</v>
      </c>
    </row>
    <row r="118" spans="1:2" ht="25.5" x14ac:dyDescent="0.2">
      <c r="A118" s="5" t="s">
        <v>235</v>
      </c>
      <c r="B118" s="5" t="s">
        <v>236</v>
      </c>
    </row>
    <row r="119" spans="1:2" x14ac:dyDescent="0.2">
      <c r="A119" s="5" t="s">
        <v>237</v>
      </c>
      <c r="B119" s="5" t="s">
        <v>238</v>
      </c>
    </row>
    <row r="120" spans="1:2" x14ac:dyDescent="0.2">
      <c r="A120" s="5" t="s">
        <v>239</v>
      </c>
      <c r="B120" s="5" t="s">
        <v>240</v>
      </c>
    </row>
    <row r="121" spans="1:2" ht="25.5" x14ac:dyDescent="0.2">
      <c r="A121" s="5" t="s">
        <v>241</v>
      </c>
      <c r="B121" s="5" t="s">
        <v>242</v>
      </c>
    </row>
    <row r="122" spans="1:2" ht="25.5" x14ac:dyDescent="0.2">
      <c r="A122" s="5" t="s">
        <v>243</v>
      </c>
      <c r="B122" s="5" t="s">
        <v>244</v>
      </c>
    </row>
    <row r="123" spans="1:2" x14ac:dyDescent="0.2">
      <c r="A123" s="5" t="s">
        <v>245</v>
      </c>
      <c r="B123" s="5" t="s">
        <v>246</v>
      </c>
    </row>
    <row r="124" spans="1:2" x14ac:dyDescent="0.2">
      <c r="A124" s="5" t="s">
        <v>247</v>
      </c>
      <c r="B124" s="5" t="s">
        <v>248</v>
      </c>
    </row>
    <row r="125" spans="1:2" x14ac:dyDescent="0.2">
      <c r="A125" s="5" t="s">
        <v>249</v>
      </c>
      <c r="B125" s="5" t="s">
        <v>250</v>
      </c>
    </row>
    <row r="126" spans="1:2" x14ac:dyDescent="0.2">
      <c r="A126" s="5" t="s">
        <v>251</v>
      </c>
      <c r="B126" s="5" t="s">
        <v>252</v>
      </c>
    </row>
    <row r="127" spans="1:2" x14ac:dyDescent="0.2">
      <c r="A127" s="5" t="s">
        <v>253</v>
      </c>
      <c r="B127" s="5" t="s">
        <v>254</v>
      </c>
    </row>
    <row r="128" spans="1:2" x14ac:dyDescent="0.2">
      <c r="A128" s="5" t="s">
        <v>255</v>
      </c>
      <c r="B128" s="5" t="s">
        <v>256</v>
      </c>
    </row>
    <row r="129" spans="1:2" x14ac:dyDescent="0.2">
      <c r="A129" s="5" t="s">
        <v>257</v>
      </c>
      <c r="B129" s="5" t="s">
        <v>258</v>
      </c>
    </row>
    <row r="130" spans="1:2" x14ac:dyDescent="0.2">
      <c r="A130" s="5" t="s">
        <v>259</v>
      </c>
      <c r="B130" s="5" t="s">
        <v>260</v>
      </c>
    </row>
    <row r="131" spans="1:2" x14ac:dyDescent="0.2">
      <c r="A131" s="5" t="s">
        <v>261</v>
      </c>
      <c r="B131" s="5" t="s">
        <v>262</v>
      </c>
    </row>
    <row r="132" spans="1:2" x14ac:dyDescent="0.2">
      <c r="A132" s="5" t="s">
        <v>263</v>
      </c>
      <c r="B132" s="5" t="s">
        <v>264</v>
      </c>
    </row>
    <row r="133" spans="1:2" ht="25.5" x14ac:dyDescent="0.2">
      <c r="A133" s="5" t="s">
        <v>265</v>
      </c>
      <c r="B133" s="5" t="s">
        <v>266</v>
      </c>
    </row>
    <row r="134" spans="1:2" x14ac:dyDescent="0.2">
      <c r="A134" s="5" t="s">
        <v>267</v>
      </c>
      <c r="B134" s="5" t="s">
        <v>268</v>
      </c>
    </row>
    <row r="135" spans="1:2" x14ac:dyDescent="0.2">
      <c r="A135" s="5" t="s">
        <v>269</v>
      </c>
      <c r="B135" s="5" t="s">
        <v>270</v>
      </c>
    </row>
    <row r="136" spans="1:2" ht="25.5" x14ac:dyDescent="0.2">
      <c r="A136" s="5" t="s">
        <v>271</v>
      </c>
      <c r="B136" s="5" t="s">
        <v>272</v>
      </c>
    </row>
    <row r="137" spans="1:2" x14ac:dyDescent="0.2">
      <c r="A137" s="5" t="s">
        <v>273</v>
      </c>
      <c r="B137" s="5" t="s">
        <v>274</v>
      </c>
    </row>
    <row r="138" spans="1:2" x14ac:dyDescent="0.2">
      <c r="A138" s="5" t="s">
        <v>275</v>
      </c>
      <c r="B138" s="5" t="s">
        <v>276</v>
      </c>
    </row>
    <row r="139" spans="1:2" ht="25.5" x14ac:dyDescent="0.2">
      <c r="A139" s="5" t="s">
        <v>277</v>
      </c>
      <c r="B139" s="5" t="s">
        <v>278</v>
      </c>
    </row>
    <row r="140" spans="1:2" x14ac:dyDescent="0.2">
      <c r="A140" s="5" t="s">
        <v>279</v>
      </c>
      <c r="B140" s="5" t="s">
        <v>280</v>
      </c>
    </row>
    <row r="141" spans="1:2" x14ac:dyDescent="0.2">
      <c r="A141" s="5" t="s">
        <v>281</v>
      </c>
      <c r="B141" s="5" t="s">
        <v>282</v>
      </c>
    </row>
    <row r="142" spans="1:2" x14ac:dyDescent="0.2">
      <c r="A142" s="5" t="s">
        <v>283</v>
      </c>
      <c r="B142" s="5" t="s">
        <v>284</v>
      </c>
    </row>
    <row r="143" spans="1:2" x14ac:dyDescent="0.2">
      <c r="A143" s="5" t="s">
        <v>285</v>
      </c>
      <c r="B143" s="5" t="s">
        <v>286</v>
      </c>
    </row>
    <row r="144" spans="1:2" x14ac:dyDescent="0.2">
      <c r="A144" s="5" t="s">
        <v>287</v>
      </c>
      <c r="B144" s="5" t="s">
        <v>288</v>
      </c>
    </row>
    <row r="145" spans="1:2" ht="25.5" x14ac:dyDescent="0.2">
      <c r="A145" s="5" t="s">
        <v>289</v>
      </c>
      <c r="B145" s="5" t="s">
        <v>290</v>
      </c>
    </row>
    <row r="146" spans="1:2" ht="25.5" x14ac:dyDescent="0.2">
      <c r="A146" s="5" t="s">
        <v>291</v>
      </c>
      <c r="B146" s="5" t="s">
        <v>292</v>
      </c>
    </row>
    <row r="147" spans="1:2" ht="25.5" x14ac:dyDescent="0.2">
      <c r="A147" s="5" t="s">
        <v>293</v>
      </c>
      <c r="B147" s="5" t="s">
        <v>294</v>
      </c>
    </row>
    <row r="148" spans="1:2" ht="25.5" x14ac:dyDescent="0.2">
      <c r="A148" s="5" t="s">
        <v>295</v>
      </c>
      <c r="B148" s="5" t="s">
        <v>296</v>
      </c>
    </row>
    <row r="149" spans="1:2" x14ac:dyDescent="0.2">
      <c r="A149" s="5" t="s">
        <v>297</v>
      </c>
      <c r="B149" s="5" t="s">
        <v>298</v>
      </c>
    </row>
    <row r="150" spans="1:2" x14ac:dyDescent="0.2">
      <c r="A150" s="5" t="s">
        <v>299</v>
      </c>
      <c r="B150" s="5" t="s">
        <v>300</v>
      </c>
    </row>
    <row r="151" spans="1:2" x14ac:dyDescent="0.2">
      <c r="A151" s="5" t="s">
        <v>301</v>
      </c>
      <c r="B151" s="5" t="s">
        <v>302</v>
      </c>
    </row>
    <row r="152" spans="1:2" ht="25.5" x14ac:dyDescent="0.2">
      <c r="A152" s="5" t="s">
        <v>303</v>
      </c>
      <c r="B152" s="5" t="s">
        <v>304</v>
      </c>
    </row>
    <row r="153" spans="1:2" x14ac:dyDescent="0.2">
      <c r="A153" s="5" t="s">
        <v>305</v>
      </c>
      <c r="B153" s="5" t="s">
        <v>306</v>
      </c>
    </row>
    <row r="154" spans="1:2" x14ac:dyDescent="0.2">
      <c r="A154" s="5" t="s">
        <v>307</v>
      </c>
      <c r="B154" s="5" t="s">
        <v>308</v>
      </c>
    </row>
    <row r="155" spans="1:2" ht="25.5" x14ac:dyDescent="0.2">
      <c r="A155" s="5" t="s">
        <v>309</v>
      </c>
      <c r="B155" s="5" t="s">
        <v>310</v>
      </c>
    </row>
    <row r="156" spans="1:2" ht="25.5" x14ac:dyDescent="0.2">
      <c r="A156" s="5" t="s">
        <v>311</v>
      </c>
      <c r="B156" s="5" t="s">
        <v>312</v>
      </c>
    </row>
    <row r="157" spans="1:2" ht="25.5" x14ac:dyDescent="0.2">
      <c r="A157" s="5" t="s">
        <v>313</v>
      </c>
      <c r="B157" s="5" t="s">
        <v>314</v>
      </c>
    </row>
    <row r="158" spans="1:2" ht="25.5" x14ac:dyDescent="0.2">
      <c r="A158" s="5" t="s">
        <v>315</v>
      </c>
      <c r="B158" s="5" t="s">
        <v>316</v>
      </c>
    </row>
    <row r="159" spans="1:2" ht="25.5" x14ac:dyDescent="0.2">
      <c r="A159" s="5" t="s">
        <v>317</v>
      </c>
      <c r="B159" s="5" t="s">
        <v>318</v>
      </c>
    </row>
    <row r="160" spans="1:2" x14ac:dyDescent="0.2">
      <c r="A160" s="5" t="s">
        <v>319</v>
      </c>
      <c r="B160" s="5" t="s">
        <v>320</v>
      </c>
    </row>
    <row r="161" spans="1:2" x14ac:dyDescent="0.2">
      <c r="A161" s="5" t="s">
        <v>321</v>
      </c>
      <c r="B161" s="5" t="s">
        <v>322</v>
      </c>
    </row>
    <row r="162" spans="1:2" x14ac:dyDescent="0.2">
      <c r="A162" s="5" t="s">
        <v>323</v>
      </c>
      <c r="B162" s="5" t="s">
        <v>324</v>
      </c>
    </row>
    <row r="163" spans="1:2" ht="25.5" x14ac:dyDescent="0.2">
      <c r="A163" s="5" t="s">
        <v>325</v>
      </c>
      <c r="B163" s="5" t="s">
        <v>326</v>
      </c>
    </row>
    <row r="164" spans="1:2" x14ac:dyDescent="0.2">
      <c r="A164" s="5" t="s">
        <v>327</v>
      </c>
      <c r="B164" s="5" t="s">
        <v>328</v>
      </c>
    </row>
    <row r="165" spans="1:2" x14ac:dyDescent="0.2">
      <c r="A165" s="5" t="s">
        <v>329</v>
      </c>
      <c r="B165" s="5" t="s">
        <v>322</v>
      </c>
    </row>
    <row r="166" spans="1:2" ht="25.5" x14ac:dyDescent="0.2">
      <c r="A166" s="5" t="s">
        <v>330</v>
      </c>
      <c r="B166" s="5" t="s">
        <v>331</v>
      </c>
    </row>
    <row r="167" spans="1:2" x14ac:dyDescent="0.2">
      <c r="A167" s="5" t="s">
        <v>332</v>
      </c>
      <c r="B167" s="5" t="s">
        <v>333</v>
      </c>
    </row>
    <row r="168" spans="1:2" x14ac:dyDescent="0.2">
      <c r="A168" s="5" t="s">
        <v>334</v>
      </c>
      <c r="B168" s="5" t="s">
        <v>328</v>
      </c>
    </row>
    <row r="169" spans="1:2" x14ac:dyDescent="0.2">
      <c r="A169" s="5" t="s">
        <v>335</v>
      </c>
      <c r="B169" s="5" t="s">
        <v>336</v>
      </c>
    </row>
    <row r="170" spans="1:2" x14ac:dyDescent="0.2">
      <c r="A170" s="5" t="s">
        <v>337</v>
      </c>
      <c r="B170" s="5" t="s">
        <v>338</v>
      </c>
    </row>
    <row r="171" spans="1:2" x14ac:dyDescent="0.2">
      <c r="A171" s="5" t="s">
        <v>339</v>
      </c>
      <c r="B171" s="5" t="s">
        <v>340</v>
      </c>
    </row>
    <row r="172" spans="1:2" x14ac:dyDescent="0.2">
      <c r="A172" s="5" t="s">
        <v>341</v>
      </c>
      <c r="B172" s="5" t="s">
        <v>342</v>
      </c>
    </row>
    <row r="173" spans="1:2" x14ac:dyDescent="0.2">
      <c r="A173" s="5" t="s">
        <v>343</v>
      </c>
      <c r="B173" s="5" t="s">
        <v>344</v>
      </c>
    </row>
    <row r="174" spans="1:2" x14ac:dyDescent="0.2">
      <c r="A174" s="5" t="s">
        <v>345</v>
      </c>
      <c r="B174" s="5" t="s">
        <v>346</v>
      </c>
    </row>
    <row r="175" spans="1:2" x14ac:dyDescent="0.2">
      <c r="A175" s="5" t="s">
        <v>347</v>
      </c>
      <c r="B175" s="5" t="s">
        <v>348</v>
      </c>
    </row>
    <row r="176" spans="1:2" x14ac:dyDescent="0.2">
      <c r="A176" s="5" t="s">
        <v>349</v>
      </c>
      <c r="B176" s="5" t="s">
        <v>348</v>
      </c>
    </row>
    <row r="177" spans="1:2" x14ac:dyDescent="0.2">
      <c r="A177" s="5" t="s">
        <v>350</v>
      </c>
      <c r="B177" s="5" t="s">
        <v>351</v>
      </c>
    </row>
    <row r="178" spans="1:2" ht="25.5" x14ac:dyDescent="0.2">
      <c r="A178" s="5" t="s">
        <v>352</v>
      </c>
      <c r="B178" s="5" t="s">
        <v>353</v>
      </c>
    </row>
    <row r="179" spans="1:2" ht="25.5" x14ac:dyDescent="0.2">
      <c r="A179" s="5" t="s">
        <v>354</v>
      </c>
      <c r="B179" s="5" t="s">
        <v>355</v>
      </c>
    </row>
    <row r="180" spans="1:2" x14ac:dyDescent="0.2">
      <c r="A180" s="5" t="s">
        <v>356</v>
      </c>
      <c r="B180" s="5" t="s">
        <v>357</v>
      </c>
    </row>
    <row r="181" spans="1:2" x14ac:dyDescent="0.2">
      <c r="A181" s="5" t="s">
        <v>358</v>
      </c>
      <c r="B181" s="5" t="s">
        <v>351</v>
      </c>
    </row>
    <row r="182" spans="1:2" ht="25.5" x14ac:dyDescent="0.2">
      <c r="A182" s="5" t="s">
        <v>359</v>
      </c>
      <c r="B182" s="5" t="s">
        <v>360</v>
      </c>
    </row>
    <row r="183" spans="1:2" x14ac:dyDescent="0.2">
      <c r="A183" s="5" t="s">
        <v>361</v>
      </c>
      <c r="B183" s="5" t="s">
        <v>357</v>
      </c>
    </row>
    <row r="184" spans="1:2" x14ac:dyDescent="0.2">
      <c r="A184" s="5" t="s">
        <v>362</v>
      </c>
      <c r="B184" s="5" t="s">
        <v>363</v>
      </c>
    </row>
    <row r="185" spans="1:2" x14ac:dyDescent="0.2">
      <c r="A185" s="5" t="s">
        <v>364</v>
      </c>
      <c r="B185" s="5" t="s">
        <v>365</v>
      </c>
    </row>
    <row r="186" spans="1:2" x14ac:dyDescent="0.2">
      <c r="A186" s="5" t="s">
        <v>366</v>
      </c>
      <c r="B186" s="5" t="s">
        <v>367</v>
      </c>
    </row>
    <row r="187" spans="1:2" x14ac:dyDescent="0.2">
      <c r="A187" s="5" t="s">
        <v>368</v>
      </c>
      <c r="B187" s="5" t="s">
        <v>363</v>
      </c>
    </row>
    <row r="188" spans="1:2" x14ac:dyDescent="0.2">
      <c r="A188" s="5" t="s">
        <v>369</v>
      </c>
      <c r="B188" s="5" t="s">
        <v>367</v>
      </c>
    </row>
    <row r="189" spans="1:2" x14ac:dyDescent="0.2">
      <c r="A189" s="5" t="s">
        <v>370</v>
      </c>
      <c r="B189" s="5" t="s">
        <v>371</v>
      </c>
    </row>
    <row r="190" spans="1:2" x14ac:dyDescent="0.2">
      <c r="A190" s="5" t="s">
        <v>372</v>
      </c>
      <c r="B190" s="5" t="s">
        <v>373</v>
      </c>
    </row>
    <row r="191" spans="1:2" x14ac:dyDescent="0.2">
      <c r="A191" s="5" t="s">
        <v>374</v>
      </c>
      <c r="B191" s="5" t="s">
        <v>375</v>
      </c>
    </row>
    <row r="192" spans="1:2" x14ac:dyDescent="0.2">
      <c r="A192" s="5" t="s">
        <v>376</v>
      </c>
      <c r="B192" s="5" t="s">
        <v>377</v>
      </c>
    </row>
    <row r="193" spans="1:2" x14ac:dyDescent="0.2">
      <c r="A193" s="5" t="s">
        <v>378</v>
      </c>
      <c r="B193" s="5" t="s">
        <v>379</v>
      </c>
    </row>
    <row r="194" spans="1:2" x14ac:dyDescent="0.2">
      <c r="A194" s="5" t="s">
        <v>380</v>
      </c>
      <c r="B194" s="5" t="s">
        <v>381</v>
      </c>
    </row>
    <row r="195" spans="1:2" x14ac:dyDescent="0.2">
      <c r="A195" s="5" t="s">
        <v>382</v>
      </c>
      <c r="B195" s="5" t="s">
        <v>383</v>
      </c>
    </row>
    <row r="196" spans="1:2" ht="38.25" x14ac:dyDescent="0.2">
      <c r="A196" s="5" t="s">
        <v>384</v>
      </c>
      <c r="B196" s="5" t="s">
        <v>385</v>
      </c>
    </row>
    <row r="197" spans="1:2" x14ac:dyDescent="0.2">
      <c r="A197" s="5" t="s">
        <v>386</v>
      </c>
      <c r="B197" s="5" t="s">
        <v>387</v>
      </c>
    </row>
    <row r="198" spans="1:2" x14ac:dyDescent="0.2">
      <c r="A198" s="5" t="s">
        <v>388</v>
      </c>
      <c r="B198" s="5" t="s">
        <v>389</v>
      </c>
    </row>
    <row r="199" spans="1:2" x14ac:dyDescent="0.2">
      <c r="A199" s="5" t="s">
        <v>390</v>
      </c>
      <c r="B199" s="5" t="s">
        <v>391</v>
      </c>
    </row>
    <row r="200" spans="1:2" x14ac:dyDescent="0.2">
      <c r="A200" s="5" t="s">
        <v>392</v>
      </c>
      <c r="B200" s="5" t="s">
        <v>393</v>
      </c>
    </row>
    <row r="201" spans="1:2" ht="25.5" x14ac:dyDescent="0.2">
      <c r="A201" s="5" t="s">
        <v>394</v>
      </c>
      <c r="B201" s="5" t="s">
        <v>395</v>
      </c>
    </row>
    <row r="202" spans="1:2" ht="25.5" x14ac:dyDescent="0.2">
      <c r="A202" s="5" t="s">
        <v>396</v>
      </c>
      <c r="B202" s="5" t="s">
        <v>397</v>
      </c>
    </row>
    <row r="203" spans="1:2" x14ac:dyDescent="0.2">
      <c r="A203" s="5" t="s">
        <v>398</v>
      </c>
      <c r="B203" s="5" t="s">
        <v>399</v>
      </c>
    </row>
    <row r="204" spans="1:2" x14ac:dyDescent="0.2">
      <c r="A204" s="5" t="s">
        <v>400</v>
      </c>
      <c r="B204" s="5" t="s">
        <v>401</v>
      </c>
    </row>
    <row r="205" spans="1:2" x14ac:dyDescent="0.2">
      <c r="A205" s="5" t="s">
        <v>402</v>
      </c>
      <c r="B205" s="5" t="s">
        <v>403</v>
      </c>
    </row>
    <row r="206" spans="1:2" x14ac:dyDescent="0.2">
      <c r="A206" s="5" t="s">
        <v>404</v>
      </c>
      <c r="B206" s="5" t="s">
        <v>405</v>
      </c>
    </row>
    <row r="207" spans="1:2" x14ac:dyDescent="0.2">
      <c r="A207" s="5" t="s">
        <v>406</v>
      </c>
      <c r="B207" s="5" t="s">
        <v>407</v>
      </c>
    </row>
    <row r="208" spans="1:2" ht="25.5" x14ac:dyDescent="0.2">
      <c r="A208" s="5" t="s">
        <v>408</v>
      </c>
      <c r="B208" s="5" t="s">
        <v>409</v>
      </c>
    </row>
    <row r="209" spans="1:2" ht="25.5" x14ac:dyDescent="0.2">
      <c r="A209" s="5" t="s">
        <v>410</v>
      </c>
      <c r="B209" s="5" t="s">
        <v>411</v>
      </c>
    </row>
    <row r="210" spans="1:2" ht="25.5" x14ac:dyDescent="0.2">
      <c r="A210" s="5" t="s">
        <v>412</v>
      </c>
      <c r="B210" s="5" t="s">
        <v>413</v>
      </c>
    </row>
    <row r="211" spans="1:2" x14ac:dyDescent="0.2">
      <c r="A211" s="5" t="s">
        <v>414</v>
      </c>
      <c r="B211" s="5" t="s">
        <v>415</v>
      </c>
    </row>
    <row r="212" spans="1:2" x14ac:dyDescent="0.2">
      <c r="A212" s="5" t="s">
        <v>416</v>
      </c>
      <c r="B212" s="5" t="s">
        <v>417</v>
      </c>
    </row>
    <row r="213" spans="1:2" x14ac:dyDescent="0.2">
      <c r="A213" s="5" t="s">
        <v>418</v>
      </c>
      <c r="B213" s="5" t="s">
        <v>419</v>
      </c>
    </row>
    <row r="214" spans="1:2" x14ac:dyDescent="0.2">
      <c r="A214" s="5" t="s">
        <v>420</v>
      </c>
      <c r="B214" s="5" t="s">
        <v>421</v>
      </c>
    </row>
    <row r="215" spans="1:2" ht="25.5" x14ac:dyDescent="0.2">
      <c r="A215" s="5" t="s">
        <v>422</v>
      </c>
      <c r="B215" s="5" t="s">
        <v>423</v>
      </c>
    </row>
    <row r="216" spans="1:2" ht="25.5" x14ac:dyDescent="0.2">
      <c r="A216" s="5" t="s">
        <v>424</v>
      </c>
      <c r="B216" s="5" t="s">
        <v>425</v>
      </c>
    </row>
    <row r="217" spans="1:2" ht="25.5" x14ac:dyDescent="0.2">
      <c r="A217" s="5" t="s">
        <v>426</v>
      </c>
      <c r="B217" s="5" t="s">
        <v>427</v>
      </c>
    </row>
    <row r="218" spans="1:2" ht="25.5" x14ac:dyDescent="0.2">
      <c r="A218" s="5" t="s">
        <v>428</v>
      </c>
      <c r="B218" s="5" t="s">
        <v>429</v>
      </c>
    </row>
    <row r="219" spans="1:2" ht="25.5" x14ac:dyDescent="0.2">
      <c r="A219" s="5" t="s">
        <v>430</v>
      </c>
      <c r="B219" s="5" t="s">
        <v>431</v>
      </c>
    </row>
    <row r="220" spans="1:2" ht="25.5" x14ac:dyDescent="0.2">
      <c r="A220" s="5" t="s">
        <v>432</v>
      </c>
      <c r="B220" s="5" t="s">
        <v>433</v>
      </c>
    </row>
    <row r="221" spans="1:2" ht="25.5" x14ac:dyDescent="0.2">
      <c r="A221" s="5" t="s">
        <v>434</v>
      </c>
      <c r="B221" s="5" t="s">
        <v>435</v>
      </c>
    </row>
    <row r="222" spans="1:2" ht="25.5" x14ac:dyDescent="0.2">
      <c r="A222" s="5" t="s">
        <v>436</v>
      </c>
      <c r="B222" s="5" t="s">
        <v>437</v>
      </c>
    </row>
    <row r="223" spans="1:2" ht="25.5" x14ac:dyDescent="0.2">
      <c r="A223" s="5" t="s">
        <v>438</v>
      </c>
      <c r="B223" s="5" t="s">
        <v>439</v>
      </c>
    </row>
    <row r="224" spans="1:2" ht="25.5" x14ac:dyDescent="0.2">
      <c r="A224" s="5" t="s">
        <v>440</v>
      </c>
      <c r="B224" s="5" t="s">
        <v>441</v>
      </c>
    </row>
    <row r="225" spans="1:2" ht="25.5" x14ac:dyDescent="0.2">
      <c r="A225" s="5" t="s">
        <v>442</v>
      </c>
      <c r="B225" s="5" t="s">
        <v>443</v>
      </c>
    </row>
    <row r="226" spans="1:2" ht="25.5" x14ac:dyDescent="0.2">
      <c r="A226" s="5" t="s">
        <v>444</v>
      </c>
      <c r="B226" s="5" t="s">
        <v>445</v>
      </c>
    </row>
    <row r="227" spans="1:2" x14ac:dyDescent="0.2">
      <c r="A227" s="5" t="s">
        <v>446</v>
      </c>
      <c r="B227" s="5" t="s">
        <v>447</v>
      </c>
    </row>
    <row r="228" spans="1:2" ht="25.5" x14ac:dyDescent="0.2">
      <c r="A228" s="5" t="s">
        <v>448</v>
      </c>
      <c r="B228" s="5" t="s">
        <v>449</v>
      </c>
    </row>
    <row r="229" spans="1:2" x14ac:dyDescent="0.2">
      <c r="A229" s="5" t="s">
        <v>450</v>
      </c>
      <c r="B229" s="5" t="s">
        <v>451</v>
      </c>
    </row>
    <row r="230" spans="1:2" x14ac:dyDescent="0.2">
      <c r="A230" s="5" t="s">
        <v>452</v>
      </c>
      <c r="B230" s="5" t="s">
        <v>453</v>
      </c>
    </row>
    <row r="231" spans="1:2" ht="25.5" x14ac:dyDescent="0.2">
      <c r="A231" s="5" t="s">
        <v>454</v>
      </c>
      <c r="B231" s="5" t="s">
        <v>455</v>
      </c>
    </row>
    <row r="232" spans="1:2" x14ac:dyDescent="0.2">
      <c r="A232" s="5" t="s">
        <v>456</v>
      </c>
      <c r="B232" s="5" t="s">
        <v>457</v>
      </c>
    </row>
    <row r="233" spans="1:2" x14ac:dyDescent="0.2">
      <c r="A233" s="5" t="s">
        <v>458</v>
      </c>
      <c r="B233" s="5" t="s">
        <v>459</v>
      </c>
    </row>
    <row r="234" spans="1:2" x14ac:dyDescent="0.2">
      <c r="A234" s="5" t="s">
        <v>460</v>
      </c>
      <c r="B234" s="5" t="s">
        <v>461</v>
      </c>
    </row>
    <row r="235" spans="1:2" x14ac:dyDescent="0.2">
      <c r="A235" s="5" t="s">
        <v>462</v>
      </c>
      <c r="B235" s="5" t="s">
        <v>463</v>
      </c>
    </row>
    <row r="236" spans="1:2" x14ac:dyDescent="0.2">
      <c r="A236" s="5" t="s">
        <v>464</v>
      </c>
      <c r="B236" s="5" t="s">
        <v>463</v>
      </c>
    </row>
    <row r="237" spans="1:2" ht="38.25" x14ac:dyDescent="0.2">
      <c r="A237" s="5" t="s">
        <v>465</v>
      </c>
      <c r="B237" s="5" t="s">
        <v>466</v>
      </c>
    </row>
    <row r="238" spans="1:2" ht="25.5" x14ac:dyDescent="0.2">
      <c r="A238" s="5" t="s">
        <v>467</v>
      </c>
      <c r="B238" s="5" t="s">
        <v>468</v>
      </c>
    </row>
    <row r="239" spans="1:2" x14ac:dyDescent="0.2">
      <c r="A239" s="5" t="s">
        <v>469</v>
      </c>
      <c r="B239" s="5" t="s">
        <v>470</v>
      </c>
    </row>
    <row r="240" spans="1:2" x14ac:dyDescent="0.2">
      <c r="A240" s="5" t="s">
        <v>471</v>
      </c>
      <c r="B240" s="5" t="s">
        <v>472</v>
      </c>
    </row>
    <row r="241" spans="1:2" x14ac:dyDescent="0.2">
      <c r="A241" s="5" t="s">
        <v>473</v>
      </c>
      <c r="B241" s="5" t="s">
        <v>474</v>
      </c>
    </row>
    <row r="242" spans="1:2" x14ac:dyDescent="0.2">
      <c r="A242" s="5" t="s">
        <v>475</v>
      </c>
      <c r="B242" s="5" t="s">
        <v>476</v>
      </c>
    </row>
    <row r="243" spans="1:2" x14ac:dyDescent="0.2">
      <c r="A243" s="5" t="s">
        <v>477</v>
      </c>
      <c r="B243" s="5" t="s">
        <v>478</v>
      </c>
    </row>
    <row r="244" spans="1:2" x14ac:dyDescent="0.2">
      <c r="A244" s="5" t="s">
        <v>479</v>
      </c>
      <c r="B244" s="5" t="s">
        <v>480</v>
      </c>
    </row>
    <row r="245" spans="1:2" x14ac:dyDescent="0.2">
      <c r="A245" s="5" t="s">
        <v>481</v>
      </c>
      <c r="B245" s="5" t="s">
        <v>482</v>
      </c>
    </row>
    <row r="246" spans="1:2" x14ac:dyDescent="0.2">
      <c r="A246" s="5" t="s">
        <v>483</v>
      </c>
      <c r="B246" s="5" t="s">
        <v>484</v>
      </c>
    </row>
    <row r="247" spans="1:2" x14ac:dyDescent="0.2">
      <c r="A247" s="5" t="s">
        <v>485</v>
      </c>
      <c r="B247" s="5" t="s">
        <v>486</v>
      </c>
    </row>
    <row r="248" spans="1:2" x14ac:dyDescent="0.2">
      <c r="A248" s="5" t="s">
        <v>487</v>
      </c>
      <c r="B248" s="5" t="s">
        <v>488</v>
      </c>
    </row>
    <row r="249" spans="1:2" x14ac:dyDescent="0.2">
      <c r="A249" s="5" t="s">
        <v>489</v>
      </c>
      <c r="B249" s="5" t="s">
        <v>490</v>
      </c>
    </row>
    <row r="250" spans="1:2" x14ac:dyDescent="0.2">
      <c r="A250" s="5" t="s">
        <v>491</v>
      </c>
      <c r="B250" s="5" t="s">
        <v>492</v>
      </c>
    </row>
    <row r="251" spans="1:2" x14ac:dyDescent="0.2">
      <c r="A251" s="5" t="s">
        <v>493</v>
      </c>
      <c r="B251" s="5" t="s">
        <v>494</v>
      </c>
    </row>
    <row r="252" spans="1:2" ht="25.5" x14ac:dyDescent="0.2">
      <c r="A252" s="5" t="s">
        <v>495</v>
      </c>
      <c r="B252" s="5" t="s">
        <v>496</v>
      </c>
    </row>
    <row r="253" spans="1:2" ht="25.5" x14ac:dyDescent="0.2">
      <c r="A253" s="5" t="s">
        <v>497</v>
      </c>
      <c r="B253" s="5" t="s">
        <v>498</v>
      </c>
    </row>
    <row r="254" spans="1:2" x14ac:dyDescent="0.2">
      <c r="A254" s="5" t="s">
        <v>499</v>
      </c>
      <c r="B254" s="5" t="s">
        <v>500</v>
      </c>
    </row>
    <row r="255" spans="1:2" x14ac:dyDescent="0.2">
      <c r="A255" s="5" t="s">
        <v>501</v>
      </c>
      <c r="B255" s="5" t="s">
        <v>502</v>
      </c>
    </row>
    <row r="256" spans="1:2" x14ac:dyDescent="0.2">
      <c r="A256" s="5" t="s">
        <v>503</v>
      </c>
      <c r="B256" s="5" t="s">
        <v>504</v>
      </c>
    </row>
    <row r="257" spans="1:2" x14ac:dyDescent="0.2">
      <c r="A257" s="5" t="s">
        <v>505</v>
      </c>
      <c r="B257" s="5" t="s">
        <v>506</v>
      </c>
    </row>
    <row r="258" spans="1:2" x14ac:dyDescent="0.2">
      <c r="A258" s="5" t="s">
        <v>507</v>
      </c>
      <c r="B258" s="5" t="s">
        <v>508</v>
      </c>
    </row>
    <row r="259" spans="1:2" x14ac:dyDescent="0.2">
      <c r="A259" s="5" t="s">
        <v>509</v>
      </c>
      <c r="B259" s="5" t="s">
        <v>510</v>
      </c>
    </row>
    <row r="260" spans="1:2" x14ac:dyDescent="0.2">
      <c r="A260" s="5" t="s">
        <v>511</v>
      </c>
      <c r="B260" s="5" t="s">
        <v>512</v>
      </c>
    </row>
    <row r="261" spans="1:2" x14ac:dyDescent="0.2">
      <c r="A261" s="5" t="s">
        <v>513</v>
      </c>
      <c r="B261" s="5" t="s">
        <v>514</v>
      </c>
    </row>
    <row r="262" spans="1:2" x14ac:dyDescent="0.2">
      <c r="A262" s="5" t="s">
        <v>515</v>
      </c>
      <c r="B262" s="5" t="s">
        <v>516</v>
      </c>
    </row>
    <row r="263" spans="1:2" x14ac:dyDescent="0.2">
      <c r="A263" s="5" t="s">
        <v>517</v>
      </c>
      <c r="B263" s="5" t="s">
        <v>518</v>
      </c>
    </row>
    <row r="264" spans="1:2" x14ac:dyDescent="0.2">
      <c r="A264" s="5" t="s">
        <v>519</v>
      </c>
      <c r="B264" s="5" t="s">
        <v>520</v>
      </c>
    </row>
    <row r="265" spans="1:2" x14ac:dyDescent="0.2">
      <c r="A265" s="5" t="s">
        <v>521</v>
      </c>
      <c r="B265" s="5" t="s">
        <v>522</v>
      </c>
    </row>
    <row r="266" spans="1:2" x14ac:dyDescent="0.2">
      <c r="A266" s="5" t="s">
        <v>523</v>
      </c>
      <c r="B266" s="5" t="s">
        <v>524</v>
      </c>
    </row>
    <row r="267" spans="1:2" x14ac:dyDescent="0.2">
      <c r="A267" s="5" t="s">
        <v>525</v>
      </c>
      <c r="B267" s="5" t="s">
        <v>526</v>
      </c>
    </row>
    <row r="268" spans="1:2" ht="25.5" x14ac:dyDescent="0.2">
      <c r="A268" s="5" t="s">
        <v>527</v>
      </c>
      <c r="B268" s="5" t="s">
        <v>528</v>
      </c>
    </row>
    <row r="269" spans="1:2" x14ac:dyDescent="0.2">
      <c r="A269" s="5" t="s">
        <v>529</v>
      </c>
      <c r="B269" s="5" t="s">
        <v>530</v>
      </c>
    </row>
    <row r="270" spans="1:2" x14ac:dyDescent="0.2">
      <c r="A270" s="5" t="s">
        <v>531</v>
      </c>
      <c r="B270" s="5" t="s">
        <v>532</v>
      </c>
    </row>
    <row r="271" spans="1:2" x14ac:dyDescent="0.2">
      <c r="A271" s="5" t="s">
        <v>533</v>
      </c>
      <c r="B271" s="5" t="s">
        <v>534</v>
      </c>
    </row>
    <row r="272" spans="1:2" ht="25.5" x14ac:dyDescent="0.2">
      <c r="A272" s="5" t="s">
        <v>535</v>
      </c>
      <c r="B272" s="5" t="s">
        <v>536</v>
      </c>
    </row>
    <row r="273" spans="1:2" x14ac:dyDescent="0.2">
      <c r="A273" s="5" t="s">
        <v>537</v>
      </c>
      <c r="B273" s="5" t="s">
        <v>538</v>
      </c>
    </row>
    <row r="274" spans="1:2" ht="25.5" x14ac:dyDescent="0.2">
      <c r="A274" s="5" t="s">
        <v>539</v>
      </c>
      <c r="B274" s="5" t="s">
        <v>540</v>
      </c>
    </row>
    <row r="275" spans="1:2" ht="25.5" x14ac:dyDescent="0.2">
      <c r="A275" s="5" t="s">
        <v>541</v>
      </c>
      <c r="B275" s="5" t="s">
        <v>542</v>
      </c>
    </row>
    <row r="276" spans="1:2" x14ac:dyDescent="0.2">
      <c r="A276" s="5" t="s">
        <v>543</v>
      </c>
      <c r="B276" s="5" t="s">
        <v>544</v>
      </c>
    </row>
    <row r="277" spans="1:2" x14ac:dyDescent="0.2">
      <c r="A277" s="5" t="s">
        <v>545</v>
      </c>
      <c r="B277" s="5" t="s">
        <v>546</v>
      </c>
    </row>
    <row r="278" spans="1:2" ht="25.5" x14ac:dyDescent="0.2">
      <c r="A278" s="5" t="s">
        <v>547</v>
      </c>
      <c r="B278" s="5" t="s">
        <v>548</v>
      </c>
    </row>
    <row r="279" spans="1:2" x14ac:dyDescent="0.2">
      <c r="A279" s="5" t="s">
        <v>549</v>
      </c>
      <c r="B279" s="5" t="s">
        <v>550</v>
      </c>
    </row>
    <row r="280" spans="1:2" x14ac:dyDescent="0.2">
      <c r="A280" s="5" t="s">
        <v>551</v>
      </c>
      <c r="B280" s="5" t="s">
        <v>552</v>
      </c>
    </row>
    <row r="281" spans="1:2" x14ac:dyDescent="0.2">
      <c r="A281" s="5" t="s">
        <v>553</v>
      </c>
      <c r="B281" s="5" t="s">
        <v>554</v>
      </c>
    </row>
    <row r="282" spans="1:2" x14ac:dyDescent="0.2">
      <c r="A282" s="5" t="s">
        <v>555</v>
      </c>
      <c r="B282" s="5" t="s">
        <v>556</v>
      </c>
    </row>
    <row r="283" spans="1:2" x14ac:dyDescent="0.2">
      <c r="A283" s="5" t="s">
        <v>557</v>
      </c>
      <c r="B283" s="5" t="s">
        <v>558</v>
      </c>
    </row>
    <row r="284" spans="1:2" ht="25.5" x14ac:dyDescent="0.2">
      <c r="A284" s="5" t="s">
        <v>559</v>
      </c>
      <c r="B284" s="5" t="s">
        <v>560</v>
      </c>
    </row>
    <row r="285" spans="1:2" x14ac:dyDescent="0.2">
      <c r="A285" s="5" t="s">
        <v>561</v>
      </c>
      <c r="B285" s="5" t="s">
        <v>562</v>
      </c>
    </row>
    <row r="286" spans="1:2" x14ac:dyDescent="0.2">
      <c r="A286" s="5" t="s">
        <v>563</v>
      </c>
      <c r="B286" s="5" t="s">
        <v>564</v>
      </c>
    </row>
    <row r="287" spans="1:2" x14ac:dyDescent="0.2">
      <c r="A287" s="5" t="s">
        <v>565</v>
      </c>
      <c r="B287" s="5" t="s">
        <v>566</v>
      </c>
    </row>
    <row r="288" spans="1:2" x14ac:dyDescent="0.2">
      <c r="A288" s="5" t="s">
        <v>567</v>
      </c>
      <c r="B288" s="5" t="s">
        <v>568</v>
      </c>
    </row>
    <row r="289" spans="1:2" ht="25.5" x14ac:dyDescent="0.2">
      <c r="A289" s="5" t="s">
        <v>569</v>
      </c>
      <c r="B289" s="5" t="s">
        <v>570</v>
      </c>
    </row>
    <row r="290" spans="1:2" ht="25.5" x14ac:dyDescent="0.2">
      <c r="A290" s="5" t="s">
        <v>571</v>
      </c>
      <c r="B290" s="5" t="s">
        <v>572</v>
      </c>
    </row>
    <row r="291" spans="1:2" ht="25.5" x14ac:dyDescent="0.2">
      <c r="A291" s="5" t="s">
        <v>573</v>
      </c>
      <c r="B291" s="5" t="s">
        <v>574</v>
      </c>
    </row>
    <row r="292" spans="1:2" ht="25.5" x14ac:dyDescent="0.2">
      <c r="A292" s="5" t="s">
        <v>575</v>
      </c>
      <c r="B292" s="5" t="s">
        <v>576</v>
      </c>
    </row>
    <row r="293" spans="1:2" x14ac:dyDescent="0.2">
      <c r="A293" s="5" t="s">
        <v>577</v>
      </c>
      <c r="B293" s="5" t="s">
        <v>578</v>
      </c>
    </row>
    <row r="294" spans="1:2" ht="25.5" x14ac:dyDescent="0.2">
      <c r="A294" s="5" t="s">
        <v>579</v>
      </c>
      <c r="B294" s="5" t="s">
        <v>580</v>
      </c>
    </row>
    <row r="295" spans="1:2" ht="25.5" x14ac:dyDescent="0.2">
      <c r="A295" s="5" t="s">
        <v>581</v>
      </c>
      <c r="B295" s="5" t="s">
        <v>582</v>
      </c>
    </row>
    <row r="296" spans="1:2" x14ac:dyDescent="0.2">
      <c r="A296" s="5" t="s">
        <v>583</v>
      </c>
      <c r="B296" s="5" t="s">
        <v>584</v>
      </c>
    </row>
    <row r="297" spans="1:2" ht="38.25" x14ac:dyDescent="0.2">
      <c r="A297" s="5" t="s">
        <v>585</v>
      </c>
      <c r="B297" s="5" t="s">
        <v>586</v>
      </c>
    </row>
    <row r="298" spans="1:2" x14ac:dyDescent="0.2">
      <c r="A298" s="5" t="s">
        <v>587</v>
      </c>
      <c r="B298" s="5" t="s">
        <v>588</v>
      </c>
    </row>
    <row r="299" spans="1:2" x14ac:dyDescent="0.2">
      <c r="A299" s="5" t="s">
        <v>589</v>
      </c>
      <c r="B299" s="5" t="s">
        <v>590</v>
      </c>
    </row>
    <row r="300" spans="1:2" x14ac:dyDescent="0.2">
      <c r="A300" s="5" t="s">
        <v>591</v>
      </c>
      <c r="B300" s="5" t="s">
        <v>592</v>
      </c>
    </row>
    <row r="301" spans="1:2" x14ac:dyDescent="0.2">
      <c r="A301" s="5" t="s">
        <v>593</v>
      </c>
      <c r="B301" s="5" t="s">
        <v>594</v>
      </c>
    </row>
    <row r="302" spans="1:2" x14ac:dyDescent="0.2">
      <c r="A302" s="5" t="s">
        <v>595</v>
      </c>
      <c r="B302" s="5" t="s">
        <v>596</v>
      </c>
    </row>
    <row r="303" spans="1:2" x14ac:dyDescent="0.2">
      <c r="A303" s="5" t="s">
        <v>597</v>
      </c>
      <c r="B303" s="5" t="s">
        <v>598</v>
      </c>
    </row>
    <row r="304" spans="1:2" x14ac:dyDescent="0.2">
      <c r="A304" s="5" t="s">
        <v>599</v>
      </c>
      <c r="B304" s="5" t="s">
        <v>600</v>
      </c>
    </row>
    <row r="305" spans="1:2" x14ac:dyDescent="0.2">
      <c r="A305" s="5" t="s">
        <v>601</v>
      </c>
      <c r="B305" s="5" t="s">
        <v>602</v>
      </c>
    </row>
    <row r="306" spans="1:2" x14ac:dyDescent="0.2">
      <c r="A306" s="5" t="s">
        <v>603</v>
      </c>
      <c r="B306" s="5" t="s">
        <v>604</v>
      </c>
    </row>
    <row r="307" spans="1:2" x14ac:dyDescent="0.2">
      <c r="A307" s="5" t="s">
        <v>605</v>
      </c>
      <c r="B307" s="5" t="s">
        <v>606</v>
      </c>
    </row>
    <row r="308" spans="1:2" x14ac:dyDescent="0.2">
      <c r="A308" s="5" t="s">
        <v>607</v>
      </c>
      <c r="B308" s="5" t="s">
        <v>608</v>
      </c>
    </row>
    <row r="309" spans="1:2" x14ac:dyDescent="0.2">
      <c r="A309" s="5" t="s">
        <v>609</v>
      </c>
      <c r="B309" s="5" t="s">
        <v>610</v>
      </c>
    </row>
    <row r="310" spans="1:2" x14ac:dyDescent="0.2">
      <c r="A310" s="5" t="s">
        <v>611</v>
      </c>
      <c r="B310" s="5" t="s">
        <v>612</v>
      </c>
    </row>
    <row r="311" spans="1:2" ht="25.5" x14ac:dyDescent="0.2">
      <c r="A311" s="5" t="s">
        <v>613</v>
      </c>
      <c r="B311" s="5" t="s">
        <v>614</v>
      </c>
    </row>
    <row r="312" spans="1:2" x14ac:dyDescent="0.2">
      <c r="A312" s="5" t="s">
        <v>615</v>
      </c>
      <c r="B312" s="5" t="s">
        <v>616</v>
      </c>
    </row>
    <row r="313" spans="1:2" x14ac:dyDescent="0.2">
      <c r="A313" s="5" t="s">
        <v>617</v>
      </c>
      <c r="B313" s="5" t="s">
        <v>618</v>
      </c>
    </row>
    <row r="314" spans="1:2" x14ac:dyDescent="0.2">
      <c r="A314" s="5" t="s">
        <v>619</v>
      </c>
      <c r="B314" s="5" t="s">
        <v>620</v>
      </c>
    </row>
    <row r="315" spans="1:2" x14ac:dyDescent="0.2">
      <c r="A315" s="5" t="s">
        <v>621</v>
      </c>
      <c r="B315" s="5" t="s">
        <v>622</v>
      </c>
    </row>
    <row r="316" spans="1:2" ht="38.25" x14ac:dyDescent="0.2">
      <c r="A316" s="5" t="s">
        <v>623</v>
      </c>
      <c r="B316" s="5" t="s">
        <v>624</v>
      </c>
    </row>
    <row r="317" spans="1:2" ht="25.5" x14ac:dyDescent="0.2">
      <c r="A317" s="5" t="s">
        <v>625</v>
      </c>
      <c r="B317" s="5" t="s">
        <v>626</v>
      </c>
    </row>
    <row r="318" spans="1:2" x14ac:dyDescent="0.2">
      <c r="A318" s="5" t="s">
        <v>627</v>
      </c>
      <c r="B318" s="5" t="s">
        <v>628</v>
      </c>
    </row>
    <row r="319" spans="1:2" ht="25.5" x14ac:dyDescent="0.2">
      <c r="A319" s="5" t="s">
        <v>629</v>
      </c>
      <c r="B319" s="5" t="s">
        <v>630</v>
      </c>
    </row>
    <row r="320" spans="1:2" ht="25.5" x14ac:dyDescent="0.2">
      <c r="A320" s="5" t="s">
        <v>631</v>
      </c>
      <c r="B320" s="5" t="s">
        <v>632</v>
      </c>
    </row>
    <row r="321" spans="1:2" x14ac:dyDescent="0.2">
      <c r="A321" s="5" t="s">
        <v>633</v>
      </c>
      <c r="B321" s="5" t="s">
        <v>634</v>
      </c>
    </row>
    <row r="322" spans="1:2" x14ac:dyDescent="0.2">
      <c r="A322" s="5" t="s">
        <v>635</v>
      </c>
      <c r="B322" s="5" t="s">
        <v>636</v>
      </c>
    </row>
    <row r="323" spans="1:2" x14ac:dyDescent="0.2">
      <c r="A323" s="5" t="s">
        <v>637</v>
      </c>
      <c r="B323" s="5" t="s">
        <v>638</v>
      </c>
    </row>
    <row r="324" spans="1:2" x14ac:dyDescent="0.2">
      <c r="A324" s="5" t="s">
        <v>639</v>
      </c>
      <c r="B324" s="5" t="s">
        <v>640</v>
      </c>
    </row>
    <row r="325" spans="1:2" x14ac:dyDescent="0.2">
      <c r="A325" s="5" t="s">
        <v>641</v>
      </c>
      <c r="B325" s="5" t="s">
        <v>642</v>
      </c>
    </row>
    <row r="326" spans="1:2" ht="25.5" x14ac:dyDescent="0.2">
      <c r="A326" s="5" t="s">
        <v>643</v>
      </c>
      <c r="B326" s="5" t="s">
        <v>644</v>
      </c>
    </row>
    <row r="327" spans="1:2" ht="25.5" x14ac:dyDescent="0.2">
      <c r="A327" s="5" t="s">
        <v>645</v>
      </c>
      <c r="B327" s="5" t="s">
        <v>646</v>
      </c>
    </row>
    <row r="328" spans="1:2" x14ac:dyDescent="0.2">
      <c r="A328" s="5" t="s">
        <v>647</v>
      </c>
      <c r="B328" s="5" t="s">
        <v>648</v>
      </c>
    </row>
    <row r="329" spans="1:2" x14ac:dyDescent="0.2">
      <c r="A329" s="5" t="s">
        <v>649</v>
      </c>
      <c r="B329" s="5" t="s">
        <v>650</v>
      </c>
    </row>
    <row r="330" spans="1:2" ht="51" x14ac:dyDescent="0.2">
      <c r="A330" s="5" t="s">
        <v>651</v>
      </c>
      <c r="B330" s="5" t="s">
        <v>652</v>
      </c>
    </row>
    <row r="331" spans="1:2" ht="51" x14ac:dyDescent="0.2">
      <c r="A331" s="5" t="s">
        <v>653</v>
      </c>
      <c r="B331" s="5" t="s">
        <v>654</v>
      </c>
    </row>
    <row r="332" spans="1:2" x14ac:dyDescent="0.2">
      <c r="A332" s="5" t="s">
        <v>655</v>
      </c>
      <c r="B332" s="5" t="s">
        <v>656</v>
      </c>
    </row>
    <row r="333" spans="1:2" x14ac:dyDescent="0.2">
      <c r="A333" s="5" t="s">
        <v>657</v>
      </c>
      <c r="B333" s="5" t="s">
        <v>658</v>
      </c>
    </row>
    <row r="334" spans="1:2" x14ac:dyDescent="0.2">
      <c r="A334" s="5" t="s">
        <v>659</v>
      </c>
      <c r="B334" s="5" t="s">
        <v>660</v>
      </c>
    </row>
    <row r="335" spans="1:2" x14ac:dyDescent="0.2">
      <c r="A335" s="5" t="s">
        <v>661</v>
      </c>
      <c r="B335" s="5" t="s">
        <v>662</v>
      </c>
    </row>
    <row r="336" spans="1:2" ht="25.5" x14ac:dyDescent="0.2">
      <c r="A336" s="5" t="s">
        <v>663</v>
      </c>
      <c r="B336" s="5" t="s">
        <v>664</v>
      </c>
    </row>
    <row r="337" spans="1:2" x14ac:dyDescent="0.2">
      <c r="A337" s="5" t="s">
        <v>665</v>
      </c>
      <c r="B337" s="5" t="s">
        <v>666</v>
      </c>
    </row>
    <row r="338" spans="1:2" x14ac:dyDescent="0.2">
      <c r="A338" s="5" t="s">
        <v>667</v>
      </c>
      <c r="B338" s="5" t="s">
        <v>668</v>
      </c>
    </row>
    <row r="339" spans="1:2" x14ac:dyDescent="0.2">
      <c r="A339" s="5" t="s">
        <v>669</v>
      </c>
      <c r="B339" s="5" t="s">
        <v>670</v>
      </c>
    </row>
    <row r="340" spans="1:2" x14ac:dyDescent="0.2">
      <c r="A340" s="5" t="s">
        <v>671</v>
      </c>
      <c r="B340" s="5" t="s">
        <v>672</v>
      </c>
    </row>
    <row r="341" spans="1:2" x14ac:dyDescent="0.2">
      <c r="A341" s="5" t="s">
        <v>673</v>
      </c>
      <c r="B341" s="5" t="s">
        <v>674</v>
      </c>
    </row>
    <row r="342" spans="1:2" x14ac:dyDescent="0.2">
      <c r="A342" s="5" t="s">
        <v>675</v>
      </c>
      <c r="B342" s="5" t="s">
        <v>676</v>
      </c>
    </row>
    <row r="343" spans="1:2" x14ac:dyDescent="0.2">
      <c r="A343" s="5" t="s">
        <v>677</v>
      </c>
      <c r="B343" s="5" t="s">
        <v>678</v>
      </c>
    </row>
    <row r="344" spans="1:2" x14ac:dyDescent="0.2">
      <c r="A344" s="5" t="s">
        <v>679</v>
      </c>
      <c r="B344" s="5" t="s">
        <v>680</v>
      </c>
    </row>
    <row r="345" spans="1:2" x14ac:dyDescent="0.2">
      <c r="A345" s="5" t="s">
        <v>681</v>
      </c>
      <c r="B345" s="5" t="s">
        <v>682</v>
      </c>
    </row>
    <row r="346" spans="1:2" x14ac:dyDescent="0.2">
      <c r="A346" s="5" t="s">
        <v>683</v>
      </c>
      <c r="B346" s="5" t="s">
        <v>684</v>
      </c>
    </row>
    <row r="347" spans="1:2" x14ac:dyDescent="0.2">
      <c r="A347" s="5" t="s">
        <v>685</v>
      </c>
      <c r="B347" s="5" t="s">
        <v>686</v>
      </c>
    </row>
    <row r="348" spans="1:2" x14ac:dyDescent="0.2">
      <c r="A348" s="5" t="s">
        <v>687</v>
      </c>
      <c r="B348" s="5" t="s">
        <v>688</v>
      </c>
    </row>
    <row r="349" spans="1:2" x14ac:dyDescent="0.2">
      <c r="A349" s="5" t="s">
        <v>689</v>
      </c>
      <c r="B349" s="5" t="s">
        <v>690</v>
      </c>
    </row>
    <row r="350" spans="1:2" x14ac:dyDescent="0.2">
      <c r="A350" s="5" t="s">
        <v>691</v>
      </c>
      <c r="B350" s="5" t="s">
        <v>692</v>
      </c>
    </row>
    <row r="351" spans="1:2" x14ac:dyDescent="0.2">
      <c r="A351" s="5" t="s">
        <v>693</v>
      </c>
      <c r="B351" s="5" t="s">
        <v>694</v>
      </c>
    </row>
    <row r="352" spans="1:2" x14ac:dyDescent="0.2">
      <c r="A352" s="5" t="s">
        <v>695</v>
      </c>
      <c r="B352" s="5" t="s">
        <v>696</v>
      </c>
    </row>
    <row r="353" spans="1:2" x14ac:dyDescent="0.2">
      <c r="A353" s="5" t="s">
        <v>697</v>
      </c>
      <c r="B353" s="5" t="s">
        <v>698</v>
      </c>
    </row>
    <row r="354" spans="1:2" x14ac:dyDescent="0.2">
      <c r="A354" s="5" t="s">
        <v>699</v>
      </c>
      <c r="B354" s="5" t="s">
        <v>700</v>
      </c>
    </row>
    <row r="355" spans="1:2" x14ac:dyDescent="0.2">
      <c r="A355" s="5" t="s">
        <v>701</v>
      </c>
      <c r="B355" s="5" t="s">
        <v>702</v>
      </c>
    </row>
    <row r="356" spans="1:2" x14ac:dyDescent="0.2">
      <c r="A356" s="5" t="s">
        <v>703</v>
      </c>
      <c r="B356" s="5" t="s">
        <v>704</v>
      </c>
    </row>
    <row r="357" spans="1:2" x14ac:dyDescent="0.2">
      <c r="A357" s="5" t="s">
        <v>705</v>
      </c>
      <c r="B357" s="5" t="s">
        <v>706</v>
      </c>
    </row>
    <row r="358" spans="1:2" x14ac:dyDescent="0.2">
      <c r="A358" s="5" t="s">
        <v>707</v>
      </c>
      <c r="B358" s="5" t="s">
        <v>708</v>
      </c>
    </row>
    <row r="359" spans="1:2" x14ac:dyDescent="0.2">
      <c r="A359" s="5" t="s">
        <v>709</v>
      </c>
      <c r="B359" s="5" t="s">
        <v>710</v>
      </c>
    </row>
    <row r="360" spans="1:2" x14ac:dyDescent="0.2">
      <c r="A360" s="5" t="s">
        <v>711</v>
      </c>
      <c r="B360" s="5" t="s">
        <v>712</v>
      </c>
    </row>
    <row r="361" spans="1:2" ht="25.5" x14ac:dyDescent="0.2">
      <c r="A361" s="5" t="s">
        <v>713</v>
      </c>
      <c r="B361" s="5" t="s">
        <v>714</v>
      </c>
    </row>
    <row r="362" spans="1:2" x14ac:dyDescent="0.2">
      <c r="A362" s="5" t="s">
        <v>715</v>
      </c>
      <c r="B362" s="5" t="s">
        <v>716</v>
      </c>
    </row>
    <row r="363" spans="1:2" x14ac:dyDescent="0.2">
      <c r="A363" s="5" t="s">
        <v>717</v>
      </c>
      <c r="B363" s="5" t="s">
        <v>718</v>
      </c>
    </row>
    <row r="364" spans="1:2" x14ac:dyDescent="0.2">
      <c r="A364" s="5" t="s">
        <v>719</v>
      </c>
      <c r="B364" s="5" t="s">
        <v>720</v>
      </c>
    </row>
    <row r="365" spans="1:2" x14ac:dyDescent="0.2">
      <c r="A365" s="5" t="s">
        <v>721</v>
      </c>
      <c r="B365" s="5" t="s">
        <v>722</v>
      </c>
    </row>
    <row r="366" spans="1:2" x14ac:dyDescent="0.2">
      <c r="A366" s="5" t="s">
        <v>723</v>
      </c>
      <c r="B366" s="5" t="s">
        <v>724</v>
      </c>
    </row>
    <row r="367" spans="1:2" x14ac:dyDescent="0.2">
      <c r="A367" s="5" t="s">
        <v>725</v>
      </c>
      <c r="B367" s="5" t="s">
        <v>726</v>
      </c>
    </row>
    <row r="368" spans="1:2" ht="25.5" x14ac:dyDescent="0.2">
      <c r="A368" s="5" t="s">
        <v>727</v>
      </c>
      <c r="B368" s="5" t="s">
        <v>728</v>
      </c>
    </row>
    <row r="369" spans="1:2" x14ac:dyDescent="0.2">
      <c r="A369" s="5" t="s">
        <v>729</v>
      </c>
      <c r="B369" s="5" t="s">
        <v>730</v>
      </c>
    </row>
    <row r="370" spans="1:2" x14ac:dyDescent="0.2">
      <c r="A370" s="5" t="s">
        <v>731</v>
      </c>
      <c r="B370" s="5" t="s">
        <v>732</v>
      </c>
    </row>
    <row r="371" spans="1:2" ht="25.5" x14ac:dyDescent="0.2">
      <c r="A371" s="5" t="s">
        <v>733</v>
      </c>
      <c r="B371" s="5" t="s">
        <v>734</v>
      </c>
    </row>
    <row r="372" spans="1:2" ht="25.5" x14ac:dyDescent="0.2">
      <c r="A372" s="5" t="s">
        <v>735</v>
      </c>
      <c r="B372" s="5" t="s">
        <v>736</v>
      </c>
    </row>
    <row r="373" spans="1:2" x14ac:dyDescent="0.2">
      <c r="A373" s="5" t="s">
        <v>737</v>
      </c>
      <c r="B373" s="5" t="s">
        <v>738</v>
      </c>
    </row>
    <row r="374" spans="1:2" x14ac:dyDescent="0.2">
      <c r="A374" s="5" t="s">
        <v>739</v>
      </c>
      <c r="B374" s="5" t="s">
        <v>740</v>
      </c>
    </row>
    <row r="375" spans="1:2" ht="25.5" x14ac:dyDescent="0.2">
      <c r="A375" s="5" t="s">
        <v>741</v>
      </c>
      <c r="B375" s="5" t="s">
        <v>742</v>
      </c>
    </row>
    <row r="376" spans="1:2" ht="25.5" x14ac:dyDescent="0.2">
      <c r="A376" s="5" t="s">
        <v>743</v>
      </c>
      <c r="B376" s="5" t="s">
        <v>744</v>
      </c>
    </row>
    <row r="377" spans="1:2" x14ac:dyDescent="0.2">
      <c r="A377" s="5" t="s">
        <v>745</v>
      </c>
      <c r="B377" s="5" t="s">
        <v>746</v>
      </c>
    </row>
    <row r="378" spans="1:2" ht="25.5" x14ac:dyDescent="0.2">
      <c r="A378" s="5" t="s">
        <v>747</v>
      </c>
      <c r="B378" s="5" t="s">
        <v>748</v>
      </c>
    </row>
    <row r="379" spans="1:2" x14ac:dyDescent="0.2">
      <c r="A379" s="5" t="s">
        <v>749</v>
      </c>
      <c r="B379" s="5" t="s">
        <v>750</v>
      </c>
    </row>
    <row r="380" spans="1:2" x14ac:dyDescent="0.2">
      <c r="A380" s="5" t="s">
        <v>751</v>
      </c>
      <c r="B380" s="5" t="s">
        <v>752</v>
      </c>
    </row>
    <row r="381" spans="1:2" x14ac:dyDescent="0.2">
      <c r="A381" s="5" t="s">
        <v>753</v>
      </c>
      <c r="B381" s="5" t="s">
        <v>754</v>
      </c>
    </row>
    <row r="382" spans="1:2" x14ac:dyDescent="0.2">
      <c r="A382" s="5" t="s">
        <v>755</v>
      </c>
      <c r="B382" s="5" t="s">
        <v>756</v>
      </c>
    </row>
    <row r="383" spans="1:2" x14ac:dyDescent="0.2">
      <c r="A383" s="5" t="s">
        <v>757</v>
      </c>
      <c r="B383" s="5" t="s">
        <v>758</v>
      </c>
    </row>
    <row r="384" spans="1:2" x14ac:dyDescent="0.2">
      <c r="A384" s="5" t="s">
        <v>759</v>
      </c>
      <c r="B384" s="5" t="s">
        <v>760</v>
      </c>
    </row>
    <row r="385" spans="1:2" x14ac:dyDescent="0.2">
      <c r="A385" s="5" t="s">
        <v>761</v>
      </c>
      <c r="B385" s="5" t="s">
        <v>762</v>
      </c>
    </row>
    <row r="386" spans="1:2" x14ac:dyDescent="0.2">
      <c r="A386" s="5" t="s">
        <v>763</v>
      </c>
      <c r="B386" s="5" t="s">
        <v>764</v>
      </c>
    </row>
    <row r="387" spans="1:2" x14ac:dyDescent="0.2">
      <c r="A387" s="5" t="s">
        <v>765</v>
      </c>
      <c r="B387" s="5" t="s">
        <v>766</v>
      </c>
    </row>
    <row r="388" spans="1:2" x14ac:dyDescent="0.2">
      <c r="A388" s="5" t="s">
        <v>767</v>
      </c>
      <c r="B388" s="5" t="s">
        <v>768</v>
      </c>
    </row>
    <row r="389" spans="1:2" x14ac:dyDescent="0.2">
      <c r="A389" s="5" t="s">
        <v>769</v>
      </c>
      <c r="B389" s="5" t="s">
        <v>770</v>
      </c>
    </row>
    <row r="390" spans="1:2" ht="25.5" x14ac:dyDescent="0.2">
      <c r="A390" s="5" t="s">
        <v>771</v>
      </c>
      <c r="B390" s="5" t="s">
        <v>772</v>
      </c>
    </row>
    <row r="391" spans="1:2" x14ac:dyDescent="0.2">
      <c r="A391" s="5" t="s">
        <v>773</v>
      </c>
      <c r="B391" s="5" t="s">
        <v>774</v>
      </c>
    </row>
    <row r="392" spans="1:2" x14ac:dyDescent="0.2">
      <c r="A392" s="5" t="s">
        <v>775</v>
      </c>
      <c r="B392" s="5" t="s">
        <v>776</v>
      </c>
    </row>
    <row r="393" spans="1:2" x14ac:dyDescent="0.2">
      <c r="A393" s="5" t="s">
        <v>777</v>
      </c>
      <c r="B393" s="5" t="s">
        <v>776</v>
      </c>
    </row>
    <row r="394" spans="1:2" x14ac:dyDescent="0.2">
      <c r="A394" s="5" t="s">
        <v>778</v>
      </c>
      <c r="B394" s="5" t="s">
        <v>779</v>
      </c>
    </row>
    <row r="395" spans="1:2" x14ac:dyDescent="0.2">
      <c r="A395" s="5" t="s">
        <v>780</v>
      </c>
      <c r="B395" s="5" t="s">
        <v>781</v>
      </c>
    </row>
    <row r="396" spans="1:2" x14ac:dyDescent="0.2">
      <c r="A396" s="5" t="s">
        <v>782</v>
      </c>
      <c r="B396" s="5" t="s">
        <v>783</v>
      </c>
    </row>
    <row r="397" spans="1:2" x14ac:dyDescent="0.2">
      <c r="A397" s="5" t="s">
        <v>784</v>
      </c>
      <c r="B397" s="5" t="s">
        <v>785</v>
      </c>
    </row>
    <row r="398" spans="1:2" x14ac:dyDescent="0.2">
      <c r="A398" s="5" t="s">
        <v>786</v>
      </c>
      <c r="B398" s="5" t="s">
        <v>787</v>
      </c>
    </row>
    <row r="399" spans="1:2" x14ac:dyDescent="0.2">
      <c r="A399" s="5" t="s">
        <v>788</v>
      </c>
      <c r="B399" s="5" t="s">
        <v>789</v>
      </c>
    </row>
    <row r="400" spans="1:2" x14ac:dyDescent="0.2">
      <c r="A400" s="5" t="s">
        <v>790</v>
      </c>
      <c r="B400" s="5" t="s">
        <v>791</v>
      </c>
    </row>
    <row r="401" spans="1:2" x14ac:dyDescent="0.2">
      <c r="A401" s="5" t="s">
        <v>792</v>
      </c>
      <c r="B401" s="5" t="s">
        <v>793</v>
      </c>
    </row>
    <row r="402" spans="1:2" x14ac:dyDescent="0.2">
      <c r="A402" s="5" t="s">
        <v>794</v>
      </c>
      <c r="B402" s="5" t="s">
        <v>795</v>
      </c>
    </row>
    <row r="403" spans="1:2" x14ac:dyDescent="0.2">
      <c r="A403" s="5" t="s">
        <v>796</v>
      </c>
      <c r="B403" s="5" t="s">
        <v>797</v>
      </c>
    </row>
    <row r="404" spans="1:2" ht="25.5" x14ac:dyDescent="0.2">
      <c r="A404" s="5" t="s">
        <v>798</v>
      </c>
      <c r="B404" s="5" t="s">
        <v>799</v>
      </c>
    </row>
    <row r="405" spans="1:2" x14ac:dyDescent="0.2">
      <c r="A405" s="5" t="s">
        <v>800</v>
      </c>
      <c r="B405" s="5" t="s">
        <v>801</v>
      </c>
    </row>
    <row r="406" spans="1:2" x14ac:dyDescent="0.2">
      <c r="A406" s="5" t="s">
        <v>802</v>
      </c>
      <c r="B406" s="5" t="s">
        <v>803</v>
      </c>
    </row>
    <row r="407" spans="1:2" ht="25.5" x14ac:dyDescent="0.2">
      <c r="A407" s="5" t="s">
        <v>804</v>
      </c>
      <c r="B407" s="5" t="s">
        <v>805</v>
      </c>
    </row>
    <row r="408" spans="1:2" x14ac:dyDescent="0.2">
      <c r="A408" s="5" t="s">
        <v>806</v>
      </c>
      <c r="B408" s="5" t="s">
        <v>807</v>
      </c>
    </row>
    <row r="409" spans="1:2" x14ac:dyDescent="0.2">
      <c r="A409" s="5" t="s">
        <v>808</v>
      </c>
      <c r="B409" s="5" t="s">
        <v>809</v>
      </c>
    </row>
    <row r="410" spans="1:2" ht="25.5" x14ac:dyDescent="0.2">
      <c r="A410" s="5" t="s">
        <v>810</v>
      </c>
      <c r="B410" s="5" t="s">
        <v>811</v>
      </c>
    </row>
    <row r="411" spans="1:2" x14ac:dyDescent="0.2">
      <c r="A411" s="5" t="s">
        <v>812</v>
      </c>
      <c r="B411" s="5" t="s">
        <v>813</v>
      </c>
    </row>
    <row r="412" spans="1:2" ht="38.25" x14ac:dyDescent="0.2">
      <c r="A412" s="5" t="s">
        <v>814</v>
      </c>
      <c r="B412" s="5" t="s">
        <v>815</v>
      </c>
    </row>
    <row r="413" spans="1:2" x14ac:dyDescent="0.2">
      <c r="A413" s="5" t="s">
        <v>816</v>
      </c>
      <c r="B413" s="5" t="s">
        <v>817</v>
      </c>
    </row>
    <row r="414" spans="1:2" x14ac:dyDescent="0.2">
      <c r="A414" s="5" t="s">
        <v>818</v>
      </c>
      <c r="B414" s="5" t="s">
        <v>819</v>
      </c>
    </row>
    <row r="415" spans="1:2" x14ac:dyDescent="0.2">
      <c r="A415" s="5" t="s">
        <v>820</v>
      </c>
      <c r="B415" s="5" t="s">
        <v>821</v>
      </c>
    </row>
    <row r="416" spans="1:2" x14ac:dyDescent="0.2">
      <c r="A416" s="5" t="s">
        <v>822</v>
      </c>
      <c r="B416" s="5" t="s">
        <v>823</v>
      </c>
    </row>
    <row r="417" spans="1:2" x14ac:dyDescent="0.2">
      <c r="A417" s="5" t="s">
        <v>824</v>
      </c>
      <c r="B417" s="5" t="s">
        <v>825</v>
      </c>
    </row>
    <row r="418" spans="1:2" x14ac:dyDescent="0.2">
      <c r="A418" s="5" t="s">
        <v>826</v>
      </c>
      <c r="B418" s="5" t="s">
        <v>827</v>
      </c>
    </row>
    <row r="419" spans="1:2" ht="25.5" x14ac:dyDescent="0.2">
      <c r="A419" s="5" t="s">
        <v>828</v>
      </c>
      <c r="B419" s="5" t="s">
        <v>829</v>
      </c>
    </row>
    <row r="420" spans="1:2" ht="25.5" x14ac:dyDescent="0.2">
      <c r="A420" s="5" t="s">
        <v>830</v>
      </c>
      <c r="B420" s="5" t="s">
        <v>831</v>
      </c>
    </row>
    <row r="421" spans="1:2" x14ac:dyDescent="0.2">
      <c r="A421" s="5" t="s">
        <v>832</v>
      </c>
      <c r="B421" s="5" t="s">
        <v>833</v>
      </c>
    </row>
    <row r="422" spans="1:2" ht="25.5" x14ac:dyDescent="0.2">
      <c r="A422" s="5" t="s">
        <v>834</v>
      </c>
      <c r="B422" s="5" t="s">
        <v>835</v>
      </c>
    </row>
    <row r="423" spans="1:2" x14ac:dyDescent="0.2">
      <c r="A423" s="5" t="s">
        <v>836</v>
      </c>
      <c r="B423" s="5" t="s">
        <v>837</v>
      </c>
    </row>
    <row r="424" spans="1:2" x14ac:dyDescent="0.2">
      <c r="A424" s="5" t="s">
        <v>838</v>
      </c>
      <c r="B424" s="5" t="s">
        <v>839</v>
      </c>
    </row>
    <row r="425" spans="1:2" x14ac:dyDescent="0.2">
      <c r="A425" s="5" t="s">
        <v>840</v>
      </c>
      <c r="B425" s="5" t="s">
        <v>841</v>
      </c>
    </row>
    <row r="426" spans="1:2" ht="25.5" x14ac:dyDescent="0.2">
      <c r="A426" s="5" t="s">
        <v>842</v>
      </c>
      <c r="B426" s="5" t="s">
        <v>843</v>
      </c>
    </row>
    <row r="427" spans="1:2" ht="25.5" x14ac:dyDescent="0.2">
      <c r="A427" s="5" t="s">
        <v>844</v>
      </c>
      <c r="B427" s="5" t="s">
        <v>845</v>
      </c>
    </row>
    <row r="428" spans="1:2" ht="25.5" x14ac:dyDescent="0.2">
      <c r="A428" s="5" t="s">
        <v>846</v>
      </c>
      <c r="B428" s="5" t="s">
        <v>847</v>
      </c>
    </row>
    <row r="429" spans="1:2" x14ac:dyDescent="0.2">
      <c r="A429" s="5" t="s">
        <v>848</v>
      </c>
      <c r="B429" s="5" t="s">
        <v>849</v>
      </c>
    </row>
    <row r="430" spans="1:2" x14ac:dyDescent="0.2">
      <c r="A430" s="5" t="s">
        <v>850</v>
      </c>
      <c r="B430" s="5" t="s">
        <v>851</v>
      </c>
    </row>
    <row r="431" spans="1:2" x14ac:dyDescent="0.2">
      <c r="A431" s="5" t="s">
        <v>852</v>
      </c>
      <c r="B431" s="5" t="s">
        <v>853</v>
      </c>
    </row>
    <row r="432" spans="1:2" ht="25.5" x14ac:dyDescent="0.2">
      <c r="A432" s="5" t="s">
        <v>854</v>
      </c>
      <c r="B432" s="5" t="s">
        <v>855</v>
      </c>
    </row>
    <row r="433" spans="1:2" x14ac:dyDescent="0.2">
      <c r="A433" s="5" t="s">
        <v>856</v>
      </c>
      <c r="B433" s="5" t="s">
        <v>857</v>
      </c>
    </row>
    <row r="434" spans="1:2" x14ac:dyDescent="0.2">
      <c r="A434" s="5" t="s">
        <v>858</v>
      </c>
      <c r="B434" s="5" t="s">
        <v>859</v>
      </c>
    </row>
    <row r="435" spans="1:2" x14ac:dyDescent="0.2">
      <c r="A435" s="5" t="s">
        <v>860</v>
      </c>
      <c r="B435" s="5" t="s">
        <v>861</v>
      </c>
    </row>
    <row r="436" spans="1:2" ht="25.5" x14ac:dyDescent="0.2">
      <c r="A436" s="5" t="s">
        <v>862</v>
      </c>
      <c r="B436" s="5" t="s">
        <v>863</v>
      </c>
    </row>
    <row r="437" spans="1:2" x14ac:dyDescent="0.2">
      <c r="A437" s="5" t="s">
        <v>864</v>
      </c>
      <c r="B437" s="5" t="s">
        <v>865</v>
      </c>
    </row>
    <row r="438" spans="1:2" x14ac:dyDescent="0.2">
      <c r="A438" s="5" t="s">
        <v>866</v>
      </c>
      <c r="B438" s="5" t="s">
        <v>867</v>
      </c>
    </row>
    <row r="439" spans="1:2" x14ac:dyDescent="0.2">
      <c r="A439" s="5" t="s">
        <v>868</v>
      </c>
      <c r="B439" s="5" t="s">
        <v>869</v>
      </c>
    </row>
    <row r="440" spans="1:2" x14ac:dyDescent="0.2">
      <c r="A440" s="5" t="s">
        <v>870</v>
      </c>
      <c r="B440" s="5" t="s">
        <v>871</v>
      </c>
    </row>
    <row r="441" spans="1:2" x14ac:dyDescent="0.2">
      <c r="A441" s="5" t="s">
        <v>872</v>
      </c>
      <c r="B441" s="5" t="s">
        <v>873</v>
      </c>
    </row>
    <row r="442" spans="1:2" x14ac:dyDescent="0.2">
      <c r="A442" s="5" t="s">
        <v>874</v>
      </c>
      <c r="B442" s="5" t="s">
        <v>875</v>
      </c>
    </row>
    <row r="443" spans="1:2" x14ac:dyDescent="0.2">
      <c r="A443" s="5" t="s">
        <v>876</v>
      </c>
      <c r="B443" s="5" t="s">
        <v>877</v>
      </c>
    </row>
    <row r="444" spans="1:2" x14ac:dyDescent="0.2">
      <c r="A444" s="5" t="s">
        <v>878</v>
      </c>
      <c r="B444" s="5" t="s">
        <v>879</v>
      </c>
    </row>
    <row r="445" spans="1:2" x14ac:dyDescent="0.2">
      <c r="A445" s="5" t="s">
        <v>880</v>
      </c>
      <c r="B445" s="5" t="s">
        <v>881</v>
      </c>
    </row>
    <row r="446" spans="1:2" ht="25.5" x14ac:dyDescent="0.2">
      <c r="A446" s="6" t="s">
        <v>882</v>
      </c>
      <c r="B446" s="6" t="s">
        <v>883</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R41"/>
  <sheetViews>
    <sheetView showGridLines="0" workbookViewId="0">
      <pane ySplit="5" topLeftCell="A6" activePane="bottomLeft" state="frozen"/>
      <selection pane="bottomLeft"/>
    </sheetView>
  </sheetViews>
  <sheetFormatPr baseColWidth="10" defaultRowHeight="12.75" x14ac:dyDescent="0.2"/>
  <cols>
    <col min="1" max="1" width="45.7109375" customWidth="1"/>
    <col min="2" max="18" width="9.7109375" customWidth="1"/>
  </cols>
  <sheetData>
    <row r="2" spans="1:18" ht="15" x14ac:dyDescent="0.25">
      <c r="A2" s="1" t="s">
        <v>884</v>
      </c>
    </row>
    <row r="3" spans="1:18" x14ac:dyDescent="0.2">
      <c r="R3" s="7" t="s">
        <v>885</v>
      </c>
    </row>
    <row r="4" spans="1:18" x14ac:dyDescent="0.2">
      <c r="A4" s="107" t="s">
        <v>886</v>
      </c>
      <c r="B4" s="107" t="s">
        <v>887</v>
      </c>
      <c r="C4" s="109"/>
      <c r="D4" s="109"/>
      <c r="E4" s="109"/>
      <c r="F4" s="109"/>
      <c r="G4" s="109"/>
      <c r="H4" s="109"/>
      <c r="I4" s="109"/>
      <c r="J4" s="109"/>
      <c r="K4" s="109"/>
      <c r="L4" s="109"/>
      <c r="M4" s="109"/>
      <c r="N4" s="109"/>
      <c r="O4" s="109"/>
      <c r="P4" s="109"/>
      <c r="Q4" s="109"/>
      <c r="R4" s="109"/>
    </row>
    <row r="5" spans="1:18" x14ac:dyDescent="0.2">
      <c r="A5" s="108" t="s">
        <v>888</v>
      </c>
      <c r="B5" s="8" t="s">
        <v>889</v>
      </c>
      <c r="C5" s="8" t="s">
        <v>890</v>
      </c>
      <c r="D5" s="8" t="s">
        <v>891</v>
      </c>
      <c r="E5" s="8" t="s">
        <v>892</v>
      </c>
      <c r="F5" s="8" t="s">
        <v>893</v>
      </c>
      <c r="G5" s="8" t="s">
        <v>894</v>
      </c>
      <c r="H5" s="8" t="s">
        <v>895</v>
      </c>
      <c r="I5" s="8" t="s">
        <v>896</v>
      </c>
      <c r="J5" s="8" t="s">
        <v>897</v>
      </c>
      <c r="K5" s="8" t="s">
        <v>898</v>
      </c>
      <c r="L5" s="8" t="s">
        <v>899</v>
      </c>
      <c r="M5" s="8" t="s">
        <v>900</v>
      </c>
      <c r="N5" s="8" t="s">
        <v>901</v>
      </c>
      <c r="O5" s="8" t="s">
        <v>902</v>
      </c>
      <c r="P5" s="8" t="s">
        <v>903</v>
      </c>
      <c r="Q5" s="8" t="s">
        <v>904</v>
      </c>
      <c r="R5" s="8" t="s">
        <v>905</v>
      </c>
    </row>
    <row r="6" spans="1:18" x14ac:dyDescent="0.2">
      <c r="A6" s="11" t="s">
        <v>906</v>
      </c>
      <c r="B6" s="14">
        <v>95.471324777000007</v>
      </c>
      <c r="C6" s="14">
        <v>88.278828683</v>
      </c>
      <c r="D6" s="14">
        <v>89.766459108000006</v>
      </c>
      <c r="E6" s="14">
        <v>94.882919259999994</v>
      </c>
      <c r="F6" s="14">
        <v>98.769694810999994</v>
      </c>
      <c r="G6" s="14">
        <v>101.000331215</v>
      </c>
      <c r="H6" s="14">
        <v>99.062068706000005</v>
      </c>
      <c r="I6" s="14">
        <v>97.392251850999997</v>
      </c>
      <c r="J6" s="14">
        <v>95.956339555</v>
      </c>
      <c r="K6" s="14">
        <v>98.339483404999996</v>
      </c>
      <c r="L6" s="14">
        <v>98.287521921999996</v>
      </c>
      <c r="M6" s="14">
        <v>99.531088706000006</v>
      </c>
      <c r="N6" s="14">
        <v>100.749144917</v>
      </c>
      <c r="O6" s="14">
        <v>107.50526331499999</v>
      </c>
      <c r="P6" s="14">
        <v>123.300501283</v>
      </c>
      <c r="Q6" s="14">
        <v>131.776357671</v>
      </c>
      <c r="R6" s="14">
        <v>130.883636717</v>
      </c>
    </row>
    <row r="7" spans="1:18" x14ac:dyDescent="0.2">
      <c r="A7" s="17" t="s">
        <v>907</v>
      </c>
      <c r="B7" s="18">
        <v>25.290801105</v>
      </c>
      <c r="C7" s="18">
        <v>23.637335061999998</v>
      </c>
      <c r="D7" s="18">
        <v>23.877378132</v>
      </c>
      <c r="E7" s="18">
        <v>25.225600314000001</v>
      </c>
      <c r="F7" s="18">
        <v>25.829579936999998</v>
      </c>
      <c r="G7" s="18">
        <v>26.013130995000001</v>
      </c>
      <c r="H7" s="18">
        <v>25.447106742999999</v>
      </c>
      <c r="I7" s="18">
        <v>25.182495208999999</v>
      </c>
      <c r="J7" s="18">
        <v>24.892088547</v>
      </c>
      <c r="K7" s="18">
        <v>25.354823464999999</v>
      </c>
      <c r="L7" s="18">
        <v>24.948567185000002</v>
      </c>
      <c r="M7" s="18">
        <v>25.699080067000001</v>
      </c>
      <c r="N7" s="18">
        <v>26.714097512999999</v>
      </c>
      <c r="O7" s="18">
        <v>27.126344936999999</v>
      </c>
      <c r="P7" s="18">
        <v>30.182086261999999</v>
      </c>
      <c r="Q7" s="18">
        <v>31.729987232999999</v>
      </c>
      <c r="R7" s="18">
        <v>31.439564461</v>
      </c>
    </row>
    <row r="8" spans="1:18" x14ac:dyDescent="0.2">
      <c r="A8" s="9" t="s">
        <v>908</v>
      </c>
      <c r="B8" s="10">
        <v>13.566078877000001</v>
      </c>
      <c r="C8" s="10">
        <v>12.728993608</v>
      </c>
      <c r="D8" s="10">
        <v>12.962061133000001</v>
      </c>
      <c r="E8" s="10">
        <v>13.727781127</v>
      </c>
      <c r="F8" s="10">
        <v>14.023502573</v>
      </c>
      <c r="G8" s="10">
        <v>13.756597417</v>
      </c>
      <c r="H8" s="10">
        <v>13.269623190000001</v>
      </c>
      <c r="I8" s="10">
        <v>12.873209433</v>
      </c>
      <c r="J8" s="10">
        <v>12.743576078</v>
      </c>
      <c r="K8" s="10">
        <v>13.038984115</v>
      </c>
      <c r="L8" s="10">
        <v>12.567774898</v>
      </c>
      <c r="M8" s="10">
        <v>13.114805650999999</v>
      </c>
      <c r="N8" s="10">
        <v>13.354050698</v>
      </c>
      <c r="O8" s="10">
        <v>13.692912831999999</v>
      </c>
      <c r="P8" s="10">
        <v>15.460920160000001</v>
      </c>
      <c r="Q8" s="10">
        <v>16.210869028000001</v>
      </c>
      <c r="R8" s="10">
        <v>16.126263634000001</v>
      </c>
    </row>
    <row r="9" spans="1:18" x14ac:dyDescent="0.2">
      <c r="A9" s="9" t="s">
        <v>909</v>
      </c>
      <c r="B9" s="10">
        <v>4.58920452</v>
      </c>
      <c r="C9" s="10">
        <v>4.2516113799999999</v>
      </c>
      <c r="D9" s="10">
        <v>4.2336510919999997</v>
      </c>
      <c r="E9" s="10">
        <v>4.6025153269999999</v>
      </c>
      <c r="F9" s="10">
        <v>4.4444571499999999</v>
      </c>
      <c r="G9" s="10">
        <v>4.6734888059999999</v>
      </c>
      <c r="H9" s="10">
        <v>4.5899574779999996</v>
      </c>
      <c r="I9" s="10">
        <v>4.6399134560000004</v>
      </c>
      <c r="J9" s="10">
        <v>4.4405366730000004</v>
      </c>
      <c r="K9" s="10">
        <v>4.5416430290000003</v>
      </c>
      <c r="L9" s="10">
        <v>4.4632645069999999</v>
      </c>
      <c r="M9" s="10">
        <v>4.3749046260000002</v>
      </c>
      <c r="N9" s="10">
        <v>4.8131901099999999</v>
      </c>
      <c r="O9" s="10">
        <v>5.0376282000000003</v>
      </c>
      <c r="P9" s="10">
        <v>5.4127660100000003</v>
      </c>
      <c r="Q9" s="10">
        <v>5.4507228080000001</v>
      </c>
      <c r="R9" s="10">
        <v>5.4065439770000001</v>
      </c>
    </row>
    <row r="10" spans="1:18" ht="25.5" x14ac:dyDescent="0.2">
      <c r="A10" s="9" t="s">
        <v>910</v>
      </c>
      <c r="B10" s="10">
        <v>7.1355177080000001</v>
      </c>
      <c r="C10" s="10">
        <v>6.6567300740000004</v>
      </c>
      <c r="D10" s="10">
        <v>6.6816659070000002</v>
      </c>
      <c r="E10" s="10">
        <v>6.8953038600000003</v>
      </c>
      <c r="F10" s="10">
        <v>7.3616202140000002</v>
      </c>
      <c r="G10" s="10">
        <v>7.583044772</v>
      </c>
      <c r="H10" s="10">
        <v>7.5875260750000004</v>
      </c>
      <c r="I10" s="10">
        <v>7.6693723199999999</v>
      </c>
      <c r="J10" s="10">
        <v>7.7079757960000004</v>
      </c>
      <c r="K10" s="10">
        <v>7.7741963209999998</v>
      </c>
      <c r="L10" s="10">
        <v>7.9175277800000003</v>
      </c>
      <c r="M10" s="10">
        <v>8.2093697900000002</v>
      </c>
      <c r="N10" s="10">
        <v>8.5468567049999997</v>
      </c>
      <c r="O10" s="10">
        <v>8.3958039049999993</v>
      </c>
      <c r="P10" s="10">
        <v>9.3084000919999994</v>
      </c>
      <c r="Q10" s="10">
        <v>10.068395397</v>
      </c>
      <c r="R10" s="10">
        <v>9.9067568500000007</v>
      </c>
    </row>
    <row r="11" spans="1:18" ht="25.5" x14ac:dyDescent="0.2">
      <c r="A11" s="17" t="s">
        <v>911</v>
      </c>
      <c r="B11" s="18">
        <v>2.4225378329999998</v>
      </c>
      <c r="C11" s="18">
        <v>2.3581133969999999</v>
      </c>
      <c r="D11" s="18">
        <v>2.5272394220000001</v>
      </c>
      <c r="E11" s="18">
        <v>2.8050250619999999</v>
      </c>
      <c r="F11" s="18">
        <v>2.6705741490000001</v>
      </c>
      <c r="G11" s="18">
        <v>2.7977886669999998</v>
      </c>
      <c r="H11" s="18">
        <v>2.7195429</v>
      </c>
      <c r="I11" s="18">
        <v>2.7980799730000001</v>
      </c>
      <c r="J11" s="18">
        <v>2.7997437299999999</v>
      </c>
      <c r="K11" s="18">
        <v>2.9074661150000001</v>
      </c>
      <c r="L11" s="18">
        <v>2.8106728580000002</v>
      </c>
      <c r="M11" s="18">
        <v>3.0003985609999999</v>
      </c>
      <c r="N11" s="18">
        <v>3.0397972339999999</v>
      </c>
      <c r="O11" s="18">
        <v>3.699289501</v>
      </c>
      <c r="P11" s="18">
        <v>4.190028528</v>
      </c>
      <c r="Q11" s="18">
        <v>4.280212766</v>
      </c>
      <c r="R11" s="18">
        <v>4.2541361479999997</v>
      </c>
    </row>
    <row r="12" spans="1:18" x14ac:dyDescent="0.2">
      <c r="A12" s="17" t="s">
        <v>912</v>
      </c>
      <c r="B12" s="18">
        <v>4.6819600250000004</v>
      </c>
      <c r="C12" s="18">
        <v>4.6712460880000002</v>
      </c>
      <c r="D12" s="18">
        <v>5.0349289610000003</v>
      </c>
      <c r="E12" s="18">
        <v>4.8590535920000004</v>
      </c>
      <c r="F12" s="18">
        <v>5.2212973549999999</v>
      </c>
      <c r="G12" s="18">
        <v>5.4504234360000003</v>
      </c>
      <c r="H12" s="18">
        <v>5.5878852209999996</v>
      </c>
      <c r="I12" s="18">
        <v>5.7758189550000001</v>
      </c>
      <c r="J12" s="18">
        <v>5.7423117709999998</v>
      </c>
      <c r="K12" s="18">
        <v>5.8073989539999999</v>
      </c>
      <c r="L12" s="18">
        <v>5.7885634159999997</v>
      </c>
      <c r="M12" s="18">
        <v>5.7188441699999997</v>
      </c>
      <c r="N12" s="18">
        <v>5.8433602269999998</v>
      </c>
      <c r="O12" s="18">
        <v>6.1169057130000004</v>
      </c>
      <c r="P12" s="18">
        <v>6.9656856420000004</v>
      </c>
      <c r="Q12" s="18">
        <v>8.1759986920000003</v>
      </c>
      <c r="R12" s="18">
        <v>8.1917185139999997</v>
      </c>
    </row>
    <row r="13" spans="1:18" x14ac:dyDescent="0.2">
      <c r="A13" s="17" t="s">
        <v>913</v>
      </c>
      <c r="B13" s="18">
        <v>2.7596095140000001</v>
      </c>
      <c r="C13" s="18">
        <v>2.4959760420000001</v>
      </c>
      <c r="D13" s="18">
        <v>2.6916681179999999</v>
      </c>
      <c r="E13" s="18">
        <v>3.4225186920000001</v>
      </c>
      <c r="F13" s="18">
        <v>3.8247352220000002</v>
      </c>
      <c r="G13" s="18">
        <v>3.9910163910000001</v>
      </c>
      <c r="H13" s="18">
        <v>3.209122035</v>
      </c>
      <c r="I13" s="18">
        <v>2.7613114840000001</v>
      </c>
      <c r="J13" s="18">
        <v>2.8525592280000001</v>
      </c>
      <c r="K13" s="18">
        <v>2.621792176</v>
      </c>
      <c r="L13" s="18">
        <v>2.7343245989999998</v>
      </c>
      <c r="M13" s="18">
        <v>2.5054648030000002</v>
      </c>
      <c r="N13" s="18">
        <v>2.913672085</v>
      </c>
      <c r="O13" s="18">
        <v>3.7039651839999999</v>
      </c>
      <c r="P13" s="18">
        <v>5.4305715970000001</v>
      </c>
      <c r="Q13" s="18">
        <v>4.8851169329999999</v>
      </c>
      <c r="R13" s="18">
        <v>4.1885926570000001</v>
      </c>
    </row>
    <row r="14" spans="1:18" x14ac:dyDescent="0.2">
      <c r="A14" s="17" t="s">
        <v>914</v>
      </c>
      <c r="B14" s="18">
        <v>19.355377687000001</v>
      </c>
      <c r="C14" s="18">
        <v>17.098209972999999</v>
      </c>
      <c r="D14" s="18">
        <v>18.045726940000002</v>
      </c>
      <c r="E14" s="18">
        <v>19.069938725</v>
      </c>
      <c r="F14" s="18">
        <v>19.644359875999999</v>
      </c>
      <c r="G14" s="18">
        <v>20.543035777</v>
      </c>
      <c r="H14" s="18">
        <v>21.327333035999999</v>
      </c>
      <c r="I14" s="18">
        <v>20.567601897999999</v>
      </c>
      <c r="J14" s="18">
        <v>19.667802711</v>
      </c>
      <c r="K14" s="18">
        <v>20.841910558999999</v>
      </c>
      <c r="L14" s="18">
        <v>21.228607822000001</v>
      </c>
      <c r="M14" s="18">
        <v>20.651862194</v>
      </c>
      <c r="N14" s="18">
        <v>21.245738513999999</v>
      </c>
      <c r="O14" s="18">
        <v>22.529355582000001</v>
      </c>
      <c r="P14" s="18">
        <v>24.920891819000001</v>
      </c>
      <c r="Q14" s="18">
        <v>26.491054608999999</v>
      </c>
      <c r="R14" s="18">
        <v>26.938285956000001</v>
      </c>
    </row>
    <row r="15" spans="1:18" x14ac:dyDescent="0.2">
      <c r="A15" s="5" t="s">
        <v>915</v>
      </c>
      <c r="B15" s="10">
        <v>1.4564230039999999</v>
      </c>
      <c r="C15" s="10">
        <v>1.3124809319999999</v>
      </c>
      <c r="D15" s="10">
        <v>1.4368872450000001</v>
      </c>
      <c r="E15" s="10">
        <v>1.588091656</v>
      </c>
      <c r="F15" s="10">
        <v>1.5165445950000001</v>
      </c>
      <c r="G15" s="10">
        <v>1.7477969529999999</v>
      </c>
      <c r="H15" s="10">
        <v>1.908605721</v>
      </c>
      <c r="I15" s="10">
        <v>1.8012049720000001</v>
      </c>
      <c r="J15" s="10">
        <v>1.7338927200000001</v>
      </c>
      <c r="K15" s="10">
        <v>2.1014187039999999</v>
      </c>
      <c r="L15" s="10">
        <v>2.3192859800000001</v>
      </c>
      <c r="M15" s="10">
        <v>2.3055316179999998</v>
      </c>
      <c r="N15" s="10">
        <v>2.2651584210000002</v>
      </c>
      <c r="O15" s="10">
        <v>2.3765710489999998</v>
      </c>
      <c r="P15" s="10">
        <v>2.823342593</v>
      </c>
      <c r="Q15" s="10">
        <v>2.8963591559999999</v>
      </c>
      <c r="R15" s="10">
        <v>3.093223235</v>
      </c>
    </row>
    <row r="16" spans="1:18" x14ac:dyDescent="0.2">
      <c r="A16" s="9" t="s">
        <v>916</v>
      </c>
      <c r="B16" s="10">
        <v>8.1067532419999999</v>
      </c>
      <c r="C16" s="10">
        <v>7.1048536819999999</v>
      </c>
      <c r="D16" s="10">
        <v>7.3739202879999999</v>
      </c>
      <c r="E16" s="10">
        <v>7.4529808869999998</v>
      </c>
      <c r="F16" s="10">
        <v>7.8417207959999997</v>
      </c>
      <c r="G16" s="10">
        <v>8.2102973380000002</v>
      </c>
      <c r="H16" s="10">
        <v>8.4219361139999993</v>
      </c>
      <c r="I16" s="10">
        <v>8.3744350999999995</v>
      </c>
      <c r="J16" s="10">
        <v>8.2499720100000005</v>
      </c>
      <c r="K16" s="10">
        <v>8.4974999279999999</v>
      </c>
      <c r="L16" s="10">
        <v>8.5930941359999995</v>
      </c>
      <c r="M16" s="10">
        <v>8.205430818</v>
      </c>
      <c r="N16" s="10">
        <v>8.0943540350000003</v>
      </c>
      <c r="O16" s="10">
        <v>8.5088974480000008</v>
      </c>
      <c r="P16" s="10">
        <v>9.0016129819999993</v>
      </c>
      <c r="Q16" s="10">
        <v>9.9462802850000003</v>
      </c>
      <c r="R16" s="10">
        <v>10.148767261</v>
      </c>
    </row>
    <row r="17" spans="1:18" x14ac:dyDescent="0.2">
      <c r="A17" s="9" t="s">
        <v>917</v>
      </c>
      <c r="B17" s="10">
        <v>1.1820129319999999</v>
      </c>
      <c r="C17" s="10">
        <v>0.88234391199999995</v>
      </c>
      <c r="D17" s="10">
        <v>0.88181243200000003</v>
      </c>
      <c r="E17" s="10">
        <v>0.90499172100000003</v>
      </c>
      <c r="F17" s="10">
        <v>0.926386924</v>
      </c>
      <c r="G17" s="10">
        <v>0.89685062900000001</v>
      </c>
      <c r="H17" s="10">
        <v>0.96703122900000005</v>
      </c>
      <c r="I17" s="10">
        <v>0.99264036200000005</v>
      </c>
      <c r="J17" s="10">
        <v>0.97512079100000004</v>
      </c>
      <c r="K17" s="10">
        <v>1.0575548100000001</v>
      </c>
      <c r="L17" s="10">
        <v>1.1089868949999999</v>
      </c>
      <c r="M17" s="10">
        <v>1.1223516170000001</v>
      </c>
      <c r="N17" s="10">
        <v>1.1436583549999999</v>
      </c>
      <c r="O17" s="10">
        <v>1.113511457</v>
      </c>
      <c r="P17" s="10">
        <v>1.292334992</v>
      </c>
      <c r="Q17" s="10">
        <v>1.4370355299999999</v>
      </c>
      <c r="R17" s="10">
        <v>1.4635687509999999</v>
      </c>
    </row>
    <row r="18" spans="1:18" ht="25.5" x14ac:dyDescent="0.2">
      <c r="A18" s="17" t="s">
        <v>918</v>
      </c>
      <c r="B18" s="18">
        <v>4.8702462479999999</v>
      </c>
      <c r="C18" s="18">
        <v>4.4372470870000003</v>
      </c>
      <c r="D18" s="18">
        <v>4.5162667519999999</v>
      </c>
      <c r="E18" s="18">
        <v>5.1716897580000003</v>
      </c>
      <c r="F18" s="18">
        <v>5.2968859860000004</v>
      </c>
      <c r="G18" s="18">
        <v>5.4757403849999999</v>
      </c>
      <c r="H18" s="18">
        <v>5.3476555599999998</v>
      </c>
      <c r="I18" s="18">
        <v>5.3363325259999996</v>
      </c>
      <c r="J18" s="18">
        <v>5.1683685800000001</v>
      </c>
      <c r="K18" s="18">
        <v>5.254996512</v>
      </c>
      <c r="L18" s="18">
        <v>5.1359645699999996</v>
      </c>
      <c r="M18" s="18">
        <v>5.1449186649999996</v>
      </c>
      <c r="N18" s="18">
        <v>5.2780352439999998</v>
      </c>
      <c r="O18" s="18">
        <v>5.5801021119999996</v>
      </c>
      <c r="P18" s="18">
        <v>6.8136655399999997</v>
      </c>
      <c r="Q18" s="18">
        <v>7.2171865009999996</v>
      </c>
      <c r="R18" s="18">
        <v>6.507542688</v>
      </c>
    </row>
    <row r="19" spans="1:18" x14ac:dyDescent="0.2">
      <c r="A19" s="5" t="s">
        <v>919</v>
      </c>
      <c r="B19" s="10">
        <v>1.7438514599999999</v>
      </c>
      <c r="C19" s="10">
        <v>1.4581567499999999</v>
      </c>
      <c r="D19" s="10">
        <v>1.653960954</v>
      </c>
      <c r="E19" s="10">
        <v>2.0253910259999999</v>
      </c>
      <c r="F19" s="10">
        <v>2.2273887509999999</v>
      </c>
      <c r="G19" s="10">
        <v>2.3135869840000001</v>
      </c>
      <c r="H19" s="10">
        <v>2.1782996190000001</v>
      </c>
      <c r="I19" s="10">
        <v>2.1142252830000001</v>
      </c>
      <c r="J19" s="10">
        <v>2.0234478280000001</v>
      </c>
      <c r="K19" s="10">
        <v>2.0617449360000002</v>
      </c>
      <c r="L19" s="10">
        <v>2.1297430749999999</v>
      </c>
      <c r="M19" s="10">
        <v>2.0405511189999999</v>
      </c>
      <c r="N19" s="10">
        <v>1.9337752580000001</v>
      </c>
      <c r="O19" s="10">
        <v>2.0454856480000001</v>
      </c>
      <c r="P19" s="10">
        <v>2.628997209</v>
      </c>
      <c r="Q19" s="10">
        <v>2.754799599</v>
      </c>
      <c r="R19" s="10">
        <v>2.209163309</v>
      </c>
    </row>
    <row r="20" spans="1:18" ht="25.5" x14ac:dyDescent="0.2">
      <c r="A20" s="17" t="s">
        <v>920</v>
      </c>
      <c r="B20" s="18">
        <v>7.8826046410000004</v>
      </c>
      <c r="C20" s="18">
        <v>7.338276918</v>
      </c>
      <c r="D20" s="18">
        <v>7.3498319050000003</v>
      </c>
      <c r="E20" s="18">
        <v>7.4344652379999996</v>
      </c>
      <c r="F20" s="18">
        <v>7.7734399380000001</v>
      </c>
      <c r="G20" s="18">
        <v>7.8940776890000004</v>
      </c>
      <c r="H20" s="18">
        <v>8.2325065429999995</v>
      </c>
      <c r="I20" s="18">
        <v>8.3629378019999994</v>
      </c>
      <c r="J20" s="18">
        <v>8.5919548399999996</v>
      </c>
      <c r="K20" s="18">
        <v>8.9995950300000001</v>
      </c>
      <c r="L20" s="18">
        <v>9.2467542250000001</v>
      </c>
      <c r="M20" s="18">
        <v>9.5922684290000007</v>
      </c>
      <c r="N20" s="18">
        <v>9.0094063290000008</v>
      </c>
      <c r="O20" s="18">
        <v>9.4857627860000004</v>
      </c>
      <c r="P20" s="18">
        <v>11.079510041000001</v>
      </c>
      <c r="Q20" s="18">
        <v>12.323343660999999</v>
      </c>
      <c r="R20" s="18">
        <v>12.717091684</v>
      </c>
    </row>
    <row r="21" spans="1:18" x14ac:dyDescent="0.2">
      <c r="A21" s="5" t="s">
        <v>921</v>
      </c>
      <c r="B21" s="10">
        <v>4.5256934490000003</v>
      </c>
      <c r="C21" s="10">
        <v>4.3174877269999996</v>
      </c>
      <c r="D21" s="10">
        <v>4.5384064989999997</v>
      </c>
      <c r="E21" s="10">
        <v>4.692147694</v>
      </c>
      <c r="F21" s="10">
        <v>4.9771604390000004</v>
      </c>
      <c r="G21" s="10">
        <v>5.0409117370000001</v>
      </c>
      <c r="H21" s="10">
        <v>5.0546037860000004</v>
      </c>
      <c r="I21" s="10">
        <v>5.1119217529999998</v>
      </c>
      <c r="J21" s="10">
        <v>5.4574981789999999</v>
      </c>
      <c r="K21" s="10">
        <v>5.7326514460000002</v>
      </c>
      <c r="L21" s="10">
        <v>5.9547765689999999</v>
      </c>
      <c r="M21" s="10">
        <v>5.9458366680000001</v>
      </c>
      <c r="N21" s="10">
        <v>5.4511515800000003</v>
      </c>
      <c r="O21" s="10">
        <v>5.9741985130000002</v>
      </c>
      <c r="P21" s="10">
        <v>7.0715576679999996</v>
      </c>
      <c r="Q21" s="10">
        <v>8.4902322980000005</v>
      </c>
      <c r="R21" s="10">
        <v>8.7217795329999994</v>
      </c>
    </row>
    <row r="22" spans="1:18" x14ac:dyDescent="0.2">
      <c r="A22" s="9" t="s">
        <v>922</v>
      </c>
      <c r="B22" s="10">
        <v>0.65189219200000004</v>
      </c>
      <c r="C22" s="10">
        <v>0.53420219099999999</v>
      </c>
      <c r="D22" s="10">
        <v>0.51547940599999997</v>
      </c>
      <c r="E22" s="10">
        <v>0.544024544</v>
      </c>
      <c r="F22" s="10">
        <v>0.56276340199999997</v>
      </c>
      <c r="G22" s="10">
        <v>0.52648144799999996</v>
      </c>
      <c r="H22" s="10">
        <v>0.54586235999999999</v>
      </c>
      <c r="I22" s="10">
        <v>0.58391628200000001</v>
      </c>
      <c r="J22" s="10">
        <v>0.56308458699999997</v>
      </c>
      <c r="K22" s="10">
        <v>0.52890384599999996</v>
      </c>
      <c r="L22" s="10">
        <v>0.51274556199999999</v>
      </c>
      <c r="M22" s="10">
        <v>0.51969194500000004</v>
      </c>
      <c r="N22" s="10">
        <v>0.58081026899999999</v>
      </c>
      <c r="O22" s="10">
        <v>0.56351057699999996</v>
      </c>
      <c r="P22" s="10">
        <v>0.69133654200000005</v>
      </c>
      <c r="Q22" s="10">
        <v>0.71596139999999997</v>
      </c>
      <c r="R22" s="10">
        <v>0.68241673599999997</v>
      </c>
    </row>
    <row r="23" spans="1:18" x14ac:dyDescent="0.2">
      <c r="A23" s="17" t="s">
        <v>923</v>
      </c>
      <c r="B23" s="18">
        <v>19.399287933</v>
      </c>
      <c r="C23" s="18">
        <v>18.283337411000002</v>
      </c>
      <c r="D23" s="18">
        <v>17.578552265999999</v>
      </c>
      <c r="E23" s="18">
        <v>18.014534106999999</v>
      </c>
      <c r="F23" s="18">
        <v>18.894938974999999</v>
      </c>
      <c r="G23" s="18">
        <v>18.657969594000001</v>
      </c>
      <c r="H23" s="18">
        <v>17.296870474999999</v>
      </c>
      <c r="I23" s="18">
        <v>16.864567989000001</v>
      </c>
      <c r="J23" s="18">
        <v>17.013854438999999</v>
      </c>
      <c r="K23" s="18">
        <v>17.403238578</v>
      </c>
      <c r="L23" s="18">
        <v>17.104047155</v>
      </c>
      <c r="M23" s="18">
        <v>17.519707500999999</v>
      </c>
      <c r="N23" s="18">
        <v>17.198754195999999</v>
      </c>
      <c r="O23" s="18">
        <v>18.424415438</v>
      </c>
      <c r="P23" s="18">
        <v>20.974420413000001</v>
      </c>
      <c r="Q23" s="18">
        <v>23.527811056000001</v>
      </c>
      <c r="R23" s="18">
        <v>23.919842473999999</v>
      </c>
    </row>
    <row r="24" spans="1:18" x14ac:dyDescent="0.2">
      <c r="A24" s="5" t="s">
        <v>924</v>
      </c>
      <c r="B24" s="10">
        <v>2.7546005390000001</v>
      </c>
      <c r="C24" s="10">
        <v>2.676267492</v>
      </c>
      <c r="D24" s="10">
        <v>2.4454796430000001</v>
      </c>
      <c r="E24" s="10">
        <v>2.6846528589999998</v>
      </c>
      <c r="F24" s="10">
        <v>3.2187113639999998</v>
      </c>
      <c r="G24" s="10">
        <v>3.097413875</v>
      </c>
      <c r="H24" s="10">
        <v>2.618421197</v>
      </c>
      <c r="I24" s="10">
        <v>2.0737580869999999</v>
      </c>
      <c r="J24" s="10">
        <v>2.0110715539999999</v>
      </c>
      <c r="K24" s="10">
        <v>2.2213696189999999</v>
      </c>
      <c r="L24" s="10">
        <v>2.0068385379999998</v>
      </c>
      <c r="M24" s="10">
        <v>1.617404187</v>
      </c>
      <c r="N24" s="10">
        <v>1.7058671940000001</v>
      </c>
      <c r="O24" s="10">
        <v>1.804736307</v>
      </c>
      <c r="P24" s="10">
        <v>2.4885996910000001</v>
      </c>
      <c r="Q24" s="10">
        <v>3.6433256219999999</v>
      </c>
      <c r="R24" s="10">
        <v>3.6140261680000001</v>
      </c>
    </row>
    <row r="25" spans="1:18" x14ac:dyDescent="0.2">
      <c r="A25" s="9" t="s">
        <v>925</v>
      </c>
      <c r="B25" s="10">
        <v>4.2626660000000003</v>
      </c>
      <c r="C25" s="10">
        <v>4.2733946869999997</v>
      </c>
      <c r="D25" s="10">
        <v>3.830687782</v>
      </c>
      <c r="E25" s="10">
        <v>3.9599497119999998</v>
      </c>
      <c r="F25" s="10">
        <v>4.0953302430000003</v>
      </c>
      <c r="G25" s="10">
        <v>4.0970540680000003</v>
      </c>
      <c r="H25" s="10">
        <v>3.764927948</v>
      </c>
      <c r="I25" s="10">
        <v>3.7122003110000001</v>
      </c>
      <c r="J25" s="10">
        <v>3.744412998</v>
      </c>
      <c r="K25" s="10">
        <v>3.75326</v>
      </c>
      <c r="L25" s="10">
        <v>3.6099558209999998</v>
      </c>
      <c r="M25" s="10">
        <v>3.6752709760000002</v>
      </c>
      <c r="N25" s="10">
        <v>3.4450660019999999</v>
      </c>
      <c r="O25" s="10">
        <v>3.8931395009999998</v>
      </c>
      <c r="P25" s="10">
        <v>3.702136673</v>
      </c>
      <c r="Q25" s="10">
        <v>4.1288643189999998</v>
      </c>
      <c r="R25" s="10">
        <v>4.6429064149999997</v>
      </c>
    </row>
    <row r="26" spans="1:18" x14ac:dyDescent="0.2">
      <c r="A26" s="9" t="s">
        <v>926</v>
      </c>
      <c r="B26" s="10">
        <v>5.4274299069999996</v>
      </c>
      <c r="C26" s="10">
        <v>4.7522346860000004</v>
      </c>
      <c r="D26" s="10">
        <v>4.3246528790000003</v>
      </c>
      <c r="E26" s="10">
        <v>4.192365991</v>
      </c>
      <c r="F26" s="10">
        <v>4.3789122530000002</v>
      </c>
      <c r="G26" s="10">
        <v>4.4324512540000001</v>
      </c>
      <c r="H26" s="10">
        <v>4.283220193</v>
      </c>
      <c r="I26" s="10">
        <v>4.3922467569999997</v>
      </c>
      <c r="J26" s="10">
        <v>5.1138577449999998</v>
      </c>
      <c r="K26" s="10">
        <v>5.4329634999999996</v>
      </c>
      <c r="L26" s="10">
        <v>5.4848424969999998</v>
      </c>
      <c r="M26" s="10">
        <v>5.9418046029999996</v>
      </c>
      <c r="N26" s="10">
        <v>5.4324264439999999</v>
      </c>
      <c r="O26" s="10">
        <v>5.8399951110000003</v>
      </c>
      <c r="P26" s="10">
        <v>6.5652120639999998</v>
      </c>
      <c r="Q26" s="10">
        <v>7.1872653169999996</v>
      </c>
      <c r="R26" s="10">
        <v>7.082756431</v>
      </c>
    </row>
    <row r="27" spans="1:18" x14ac:dyDescent="0.2">
      <c r="A27" s="17" t="s">
        <v>927</v>
      </c>
      <c r="B27" s="18">
        <v>8.808899791</v>
      </c>
      <c r="C27" s="18">
        <v>7.9590867049999998</v>
      </c>
      <c r="D27" s="18">
        <v>8.1448666119999995</v>
      </c>
      <c r="E27" s="18">
        <v>8.8800937720000004</v>
      </c>
      <c r="F27" s="18">
        <v>9.6138833730000002</v>
      </c>
      <c r="G27" s="18">
        <v>10.177148280999999</v>
      </c>
      <c r="H27" s="18">
        <v>9.8940461929999994</v>
      </c>
      <c r="I27" s="18">
        <v>9.7431060150000004</v>
      </c>
      <c r="J27" s="18">
        <v>9.2276557090000004</v>
      </c>
      <c r="K27" s="18">
        <v>9.1482620160000003</v>
      </c>
      <c r="L27" s="18">
        <v>9.2900200920000007</v>
      </c>
      <c r="M27" s="18">
        <v>9.6985443159999996</v>
      </c>
      <c r="N27" s="18">
        <v>9.5062835749999994</v>
      </c>
      <c r="O27" s="18">
        <v>10.839122062</v>
      </c>
      <c r="P27" s="18">
        <v>12.743641440999999</v>
      </c>
      <c r="Q27" s="18">
        <v>13.14564622</v>
      </c>
      <c r="R27" s="18">
        <v>12.726862134999999</v>
      </c>
    </row>
    <row r="28" spans="1:18" x14ac:dyDescent="0.2">
      <c r="A28" s="9" t="s">
        <v>928</v>
      </c>
      <c r="B28" s="10">
        <v>6.5415497909999996</v>
      </c>
      <c r="C28" s="10">
        <v>5.6306887049999998</v>
      </c>
      <c r="D28" s="10">
        <v>5.7705156119999996</v>
      </c>
      <c r="E28" s="10">
        <v>6.6099477719999999</v>
      </c>
      <c r="F28" s="10">
        <v>7.1361563730000004</v>
      </c>
      <c r="G28" s="10">
        <v>7.6023542810000002</v>
      </c>
      <c r="H28" s="10">
        <v>7.301234193</v>
      </c>
      <c r="I28" s="10">
        <v>7.0734560149999997</v>
      </c>
      <c r="J28" s="10">
        <v>6.5176727090000002</v>
      </c>
      <c r="K28" s="10">
        <v>6.4998300159999998</v>
      </c>
      <c r="L28" s="10">
        <v>6.680767092</v>
      </c>
      <c r="M28" s="10">
        <v>6.907836316</v>
      </c>
      <c r="N28" s="10">
        <v>6.5116855749999996</v>
      </c>
      <c r="O28" s="10">
        <v>7.679870062</v>
      </c>
      <c r="P28" s="10">
        <v>9.2254894410000006</v>
      </c>
      <c r="Q28" s="10">
        <v>9.2838682200000004</v>
      </c>
      <c r="R28" s="10">
        <v>8.7593131349999993</v>
      </c>
    </row>
    <row r="29" spans="1:18" x14ac:dyDescent="0.2">
      <c r="A29" s="9" t="s">
        <v>929</v>
      </c>
      <c r="B29" s="10">
        <v>2.26735</v>
      </c>
      <c r="C29" s="10">
        <v>2.328398</v>
      </c>
      <c r="D29" s="10">
        <v>2.3743509999999999</v>
      </c>
      <c r="E29" s="10">
        <v>2.270146</v>
      </c>
      <c r="F29" s="10">
        <v>2.4777269999999998</v>
      </c>
      <c r="G29" s="10">
        <v>2.5747939999999998</v>
      </c>
      <c r="H29" s="10">
        <v>2.5928119999999999</v>
      </c>
      <c r="I29" s="10">
        <v>2.6696499999999999</v>
      </c>
      <c r="J29" s="10">
        <v>2.7099829999999998</v>
      </c>
      <c r="K29" s="10">
        <v>2.6484320000000001</v>
      </c>
      <c r="L29" s="10">
        <v>2.6092529999999998</v>
      </c>
      <c r="M29" s="10">
        <v>2.790708</v>
      </c>
      <c r="N29" s="10">
        <v>2.9945979999999999</v>
      </c>
      <c r="O29" s="10">
        <v>3.1592519999999999</v>
      </c>
      <c r="P29" s="10">
        <v>3.5181520000000002</v>
      </c>
      <c r="Q29" s="10">
        <v>3.8617780000000002</v>
      </c>
      <c r="R29" s="10">
        <v>3.967549</v>
      </c>
    </row>
    <row r="30" spans="1:18" x14ac:dyDescent="0.2">
      <c r="A30" s="12" t="s">
        <v>930</v>
      </c>
      <c r="B30" s="15">
        <v>22.047653450999999</v>
      </c>
      <c r="C30" s="15">
        <v>20.664898528999998</v>
      </c>
      <c r="D30" s="15">
        <v>21.233944258000001</v>
      </c>
      <c r="E30" s="15">
        <v>23.100434087</v>
      </c>
      <c r="F30" s="15">
        <v>23.476921509789999</v>
      </c>
      <c r="G30" s="15">
        <v>23.856933876999999</v>
      </c>
      <c r="H30" s="15">
        <v>24.496205110999998</v>
      </c>
      <c r="I30" s="15">
        <v>25.873333135999999</v>
      </c>
      <c r="J30" s="15">
        <v>26.381844615999999</v>
      </c>
      <c r="K30" s="15">
        <v>27.804062980000001</v>
      </c>
      <c r="L30" s="15">
        <v>27.529340532999999</v>
      </c>
      <c r="M30" s="15">
        <v>26.676510744000002</v>
      </c>
      <c r="N30" s="15">
        <v>25.391355430000001</v>
      </c>
      <c r="O30" s="15">
        <v>29.564250041000001</v>
      </c>
      <c r="P30" s="15">
        <v>32.240728263000001</v>
      </c>
      <c r="Q30" s="15">
        <v>32.560498688000003</v>
      </c>
      <c r="R30" s="15">
        <v>31.149811938999999</v>
      </c>
    </row>
    <row r="31" spans="1:18" x14ac:dyDescent="0.2">
      <c r="A31" s="5" t="s">
        <v>931</v>
      </c>
      <c r="B31" s="10">
        <v>3.1903652880000002</v>
      </c>
      <c r="C31" s="10">
        <v>2.9907667519999999</v>
      </c>
      <c r="D31" s="10">
        <v>3.5509546190000001</v>
      </c>
      <c r="E31" s="10">
        <v>3.9926227079999999</v>
      </c>
      <c r="F31" s="10">
        <v>4.0331509170000004</v>
      </c>
      <c r="G31" s="10">
        <v>4.1322024510000004</v>
      </c>
      <c r="H31" s="10">
        <v>3.9247352260000001</v>
      </c>
      <c r="I31" s="10">
        <v>4.2975271619999997</v>
      </c>
      <c r="J31" s="10">
        <v>4.5028441260000003</v>
      </c>
      <c r="K31" s="10">
        <v>4.8266493979999998</v>
      </c>
      <c r="L31" s="10">
        <v>4.876472615</v>
      </c>
      <c r="M31" s="10">
        <v>5.2684493090000002</v>
      </c>
      <c r="N31" s="10">
        <v>4.5853180160000004</v>
      </c>
      <c r="O31" s="10">
        <v>5.832386348</v>
      </c>
      <c r="P31" s="10">
        <v>6.3096214919999998</v>
      </c>
      <c r="Q31" s="10">
        <v>5.7130160419999996</v>
      </c>
      <c r="R31" s="10">
        <v>5.4905243930000003</v>
      </c>
    </row>
    <row r="32" spans="1:18" x14ac:dyDescent="0.2">
      <c r="A32" s="9" t="s">
        <v>932</v>
      </c>
      <c r="B32" s="10">
        <v>10.383308218</v>
      </c>
      <c r="C32" s="10">
        <v>9.3509890030000005</v>
      </c>
      <c r="D32" s="10">
        <v>9.8138764209999998</v>
      </c>
      <c r="E32" s="10">
        <v>10.574962396</v>
      </c>
      <c r="F32" s="10">
        <v>11.008529773999999</v>
      </c>
      <c r="G32" s="10">
        <v>10.967399358</v>
      </c>
      <c r="H32" s="10">
        <v>11.432483135</v>
      </c>
      <c r="I32" s="10">
        <v>12.023004942</v>
      </c>
      <c r="J32" s="10">
        <v>12.046790535</v>
      </c>
      <c r="K32" s="10">
        <v>12.506630635</v>
      </c>
      <c r="L32" s="10">
        <v>11.768080686999999</v>
      </c>
      <c r="M32" s="10">
        <v>10.327128967</v>
      </c>
      <c r="N32" s="10">
        <v>9.7778228990000002</v>
      </c>
      <c r="O32" s="10">
        <v>11.960066322999999</v>
      </c>
      <c r="P32" s="10">
        <v>13.008948747</v>
      </c>
      <c r="Q32" s="10">
        <v>12.243122982999999</v>
      </c>
      <c r="R32" s="10">
        <v>11.081165773</v>
      </c>
    </row>
    <row r="33" spans="1:18" x14ac:dyDescent="0.2">
      <c r="A33" s="19" t="s">
        <v>933</v>
      </c>
      <c r="B33" s="20">
        <v>4.439671218</v>
      </c>
      <c r="C33" s="20">
        <v>3.7284760029999999</v>
      </c>
      <c r="D33" s="20">
        <v>4.1077570159999999</v>
      </c>
      <c r="E33" s="20">
        <v>4.4082014279999999</v>
      </c>
      <c r="F33" s="20">
        <v>4.3854492680000003</v>
      </c>
      <c r="G33" s="20">
        <v>4.3643313580000003</v>
      </c>
      <c r="H33" s="20">
        <v>4.4954318630000003</v>
      </c>
      <c r="I33" s="20">
        <v>4.7362893120000003</v>
      </c>
      <c r="J33" s="20">
        <v>4.7107029320000002</v>
      </c>
      <c r="K33" s="20">
        <v>4.8747809999999996</v>
      </c>
      <c r="L33" s="20">
        <v>4.8902659999999996</v>
      </c>
      <c r="M33" s="20">
        <v>5.0529380450000003</v>
      </c>
      <c r="N33" s="20">
        <v>4.2078876080000001</v>
      </c>
      <c r="O33" s="20">
        <v>5.7052813000000002</v>
      </c>
      <c r="P33" s="20">
        <v>6.3278575630000002</v>
      </c>
      <c r="Q33" s="20">
        <v>6.4109151249999998</v>
      </c>
      <c r="R33" s="20">
        <v>5.8495687260000002</v>
      </c>
    </row>
    <row r="34" spans="1:18" x14ac:dyDescent="0.2">
      <c r="A34" s="9" t="s">
        <v>934</v>
      </c>
      <c r="B34" s="10">
        <v>1.8780469470000001</v>
      </c>
      <c r="C34" s="10">
        <v>1.781441909</v>
      </c>
      <c r="D34" s="10">
        <v>1.7063482029999999</v>
      </c>
      <c r="E34" s="10">
        <v>1.8796945549999999</v>
      </c>
      <c r="F34" s="10">
        <v>1.9534084309999999</v>
      </c>
      <c r="G34" s="10">
        <v>1.910813045</v>
      </c>
      <c r="H34" s="10">
        <v>2.054644331</v>
      </c>
      <c r="I34" s="10">
        <v>2.1048662579999999</v>
      </c>
      <c r="J34" s="10">
        <v>2.2425199349999998</v>
      </c>
      <c r="K34" s="10">
        <v>2.3325199599999999</v>
      </c>
      <c r="L34" s="10">
        <v>2.802474524</v>
      </c>
      <c r="M34" s="10">
        <v>2.9286907210000002</v>
      </c>
      <c r="N34" s="10">
        <v>2.6651442950000002</v>
      </c>
      <c r="O34" s="10">
        <v>2.7690359930000001</v>
      </c>
      <c r="P34" s="10">
        <v>3.0648433100000001</v>
      </c>
      <c r="Q34" s="10">
        <v>3.2820298480000001</v>
      </c>
      <c r="R34" s="10">
        <v>3.2904265339999998</v>
      </c>
    </row>
    <row r="35" spans="1:18" x14ac:dyDescent="0.2">
      <c r="A35" s="9" t="s">
        <v>935</v>
      </c>
      <c r="B35" s="10">
        <v>6.0412872980000003</v>
      </c>
      <c r="C35" s="10">
        <v>5.8760173150000004</v>
      </c>
      <c r="D35" s="10">
        <v>5.5494464020000001</v>
      </c>
      <c r="E35" s="10">
        <v>5.9863670259999999</v>
      </c>
      <c r="F35" s="10">
        <v>5.7078798910000001</v>
      </c>
      <c r="G35" s="10">
        <v>5.9761920220000002</v>
      </c>
      <c r="H35" s="10">
        <v>6.2136472380000001</v>
      </c>
      <c r="I35" s="10">
        <v>6.6682637160000002</v>
      </c>
      <c r="J35" s="10">
        <v>6.8194482660000002</v>
      </c>
      <c r="K35" s="10">
        <v>7.4197155889999999</v>
      </c>
      <c r="L35" s="10">
        <v>7.3800365010000002</v>
      </c>
      <c r="M35" s="10">
        <v>7.4491505739999999</v>
      </c>
      <c r="N35" s="10">
        <v>7.7718989030000003</v>
      </c>
      <c r="O35" s="10">
        <v>8.239586096</v>
      </c>
      <c r="P35" s="10">
        <v>8.9569522470000003</v>
      </c>
      <c r="Q35" s="10">
        <v>10.078673147</v>
      </c>
      <c r="R35" s="10">
        <v>10.144135961</v>
      </c>
    </row>
    <row r="36" spans="1:18" x14ac:dyDescent="0.2">
      <c r="A36" s="13" t="s">
        <v>936</v>
      </c>
      <c r="B36" s="16">
        <v>117.51897822799999</v>
      </c>
      <c r="C36" s="16">
        <v>108.943727212</v>
      </c>
      <c r="D36" s="16">
        <v>111.000403366</v>
      </c>
      <c r="E36" s="16">
        <v>117.983353347</v>
      </c>
      <c r="F36" s="16">
        <v>122.24661632079</v>
      </c>
      <c r="G36" s="16">
        <v>124.85726509200001</v>
      </c>
      <c r="H36" s="16">
        <v>123.558273817</v>
      </c>
      <c r="I36" s="16">
        <v>123.265584987</v>
      </c>
      <c r="J36" s="16">
        <v>122.33818417099999</v>
      </c>
      <c r="K36" s="16">
        <v>126.14354638499999</v>
      </c>
      <c r="L36" s="16">
        <v>125.81686245500001</v>
      </c>
      <c r="M36" s="16">
        <v>126.20759945</v>
      </c>
      <c r="N36" s="16">
        <v>126.140500347</v>
      </c>
      <c r="O36" s="16">
        <v>137.06951335599999</v>
      </c>
      <c r="P36" s="16">
        <v>155.54122954600001</v>
      </c>
      <c r="Q36" s="16">
        <v>164.336856359</v>
      </c>
      <c r="R36" s="16">
        <v>162.03344865599999</v>
      </c>
    </row>
    <row r="38" spans="1:18" x14ac:dyDescent="0.2">
      <c r="A38" t="s">
        <v>4</v>
      </c>
    </row>
    <row r="39" spans="1:18" x14ac:dyDescent="0.2">
      <c r="A39" t="s">
        <v>2</v>
      </c>
    </row>
    <row r="40" spans="1:18" x14ac:dyDescent="0.2">
      <c r="A40" s="21" t="s">
        <v>937</v>
      </c>
    </row>
    <row r="41" spans="1:18" x14ac:dyDescent="0.2">
      <c r="A41" s="22" t="s">
        <v>938</v>
      </c>
    </row>
  </sheetData>
  <mergeCells count="2">
    <mergeCell ref="A4:A5"/>
    <mergeCell ref="B4:R4"/>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Q41"/>
  <sheetViews>
    <sheetView showGridLines="0" workbookViewId="0">
      <pane ySplit="5" topLeftCell="A6" activePane="bottomLeft" state="frozen"/>
      <selection pane="bottomLeft"/>
    </sheetView>
  </sheetViews>
  <sheetFormatPr baseColWidth="10" defaultRowHeight="12.75" x14ac:dyDescent="0.2"/>
  <cols>
    <col min="1" max="1" width="45.7109375" customWidth="1"/>
    <col min="2" max="17" width="10.7109375" customWidth="1"/>
  </cols>
  <sheetData>
    <row r="2" spans="1:17" ht="15" x14ac:dyDescent="0.25">
      <c r="A2" s="1" t="s">
        <v>939</v>
      </c>
    </row>
    <row r="3" spans="1:17" x14ac:dyDescent="0.2">
      <c r="Q3" s="7" t="s">
        <v>940</v>
      </c>
    </row>
    <row r="4" spans="1:17" x14ac:dyDescent="0.2">
      <c r="A4" s="107" t="s">
        <v>886</v>
      </c>
      <c r="B4" s="107" t="s">
        <v>941</v>
      </c>
      <c r="C4" s="109"/>
      <c r="D4" s="109"/>
      <c r="E4" s="109"/>
      <c r="F4" s="109"/>
      <c r="G4" s="109"/>
      <c r="H4" s="109"/>
      <c r="I4" s="109"/>
      <c r="J4" s="109"/>
      <c r="K4" s="109"/>
      <c r="L4" s="109"/>
      <c r="M4" s="109"/>
      <c r="N4" s="109"/>
      <c r="O4" s="109"/>
      <c r="P4" s="109"/>
      <c r="Q4" s="109"/>
    </row>
    <row r="5" spans="1:17" x14ac:dyDescent="0.2">
      <c r="A5" s="108" t="s">
        <v>888</v>
      </c>
      <c r="B5" s="8" t="s">
        <v>942</v>
      </c>
      <c r="C5" s="8" t="s">
        <v>943</v>
      </c>
      <c r="D5" s="8" t="s">
        <v>944</v>
      </c>
      <c r="E5" s="8" t="s">
        <v>945</v>
      </c>
      <c r="F5" s="8" t="s">
        <v>946</v>
      </c>
      <c r="G5" s="8" t="s">
        <v>947</v>
      </c>
      <c r="H5" s="8" t="s">
        <v>948</v>
      </c>
      <c r="I5" s="8" t="s">
        <v>949</v>
      </c>
      <c r="J5" s="8" t="s">
        <v>950</v>
      </c>
      <c r="K5" s="8" t="s">
        <v>951</v>
      </c>
      <c r="L5" s="8" t="s">
        <v>952</v>
      </c>
      <c r="M5" s="8" t="s">
        <v>953</v>
      </c>
      <c r="N5" s="8" t="s">
        <v>954</v>
      </c>
      <c r="O5" s="8" t="s">
        <v>955</v>
      </c>
      <c r="P5" s="8" t="s">
        <v>956</v>
      </c>
      <c r="Q5" s="8" t="s">
        <v>957</v>
      </c>
    </row>
    <row r="6" spans="1:17" x14ac:dyDescent="0.2">
      <c r="A6" s="11" t="s">
        <v>906</v>
      </c>
      <c r="B6" s="14" t="s">
        <v>958</v>
      </c>
      <c r="C6" s="14" t="s">
        <v>959</v>
      </c>
      <c r="D6" s="14" t="s">
        <v>960</v>
      </c>
      <c r="E6" s="14" t="s">
        <v>961</v>
      </c>
      <c r="F6" s="14" t="s">
        <v>962</v>
      </c>
      <c r="G6" s="14" t="s">
        <v>963</v>
      </c>
      <c r="H6" s="14" t="s">
        <v>964</v>
      </c>
      <c r="I6" s="14" t="s">
        <v>965</v>
      </c>
      <c r="J6" s="14" t="s">
        <v>966</v>
      </c>
      <c r="K6" s="14" t="s">
        <v>967</v>
      </c>
      <c r="L6" s="14" t="s">
        <v>968</v>
      </c>
      <c r="M6" s="14" t="s">
        <v>969</v>
      </c>
      <c r="N6" s="14" t="s">
        <v>970</v>
      </c>
      <c r="O6" s="14" t="s">
        <v>971</v>
      </c>
      <c r="P6" s="14" t="s">
        <v>972</v>
      </c>
      <c r="Q6" s="14" t="s">
        <v>973</v>
      </c>
    </row>
    <row r="7" spans="1:17" x14ac:dyDescent="0.2">
      <c r="A7" s="17" t="s">
        <v>907</v>
      </c>
      <c r="B7" s="18" t="s">
        <v>974</v>
      </c>
      <c r="C7" s="18" t="s">
        <v>975</v>
      </c>
      <c r="D7" s="18" t="s">
        <v>976</v>
      </c>
      <c r="E7" s="18" t="s">
        <v>977</v>
      </c>
      <c r="F7" s="18" t="s">
        <v>978</v>
      </c>
      <c r="G7" s="18" t="s">
        <v>979</v>
      </c>
      <c r="H7" s="18" t="s">
        <v>980</v>
      </c>
      <c r="I7" s="18" t="s">
        <v>981</v>
      </c>
      <c r="J7" s="18" t="s">
        <v>982</v>
      </c>
      <c r="K7" s="18" t="s">
        <v>983</v>
      </c>
      <c r="L7" s="18" t="s">
        <v>984</v>
      </c>
      <c r="M7" s="18" t="s">
        <v>985</v>
      </c>
      <c r="N7" s="18" t="s">
        <v>986</v>
      </c>
      <c r="O7" s="18" t="s">
        <v>987</v>
      </c>
      <c r="P7" s="18" t="s">
        <v>988</v>
      </c>
      <c r="Q7" s="18" t="s">
        <v>989</v>
      </c>
    </row>
    <row r="8" spans="1:17" x14ac:dyDescent="0.2">
      <c r="A8" s="9" t="s">
        <v>908</v>
      </c>
      <c r="B8" s="10" t="s">
        <v>990</v>
      </c>
      <c r="C8" s="10" t="s">
        <v>991</v>
      </c>
      <c r="D8" s="10" t="s">
        <v>992</v>
      </c>
      <c r="E8" s="10" t="s">
        <v>993</v>
      </c>
      <c r="F8" s="10" t="s">
        <v>963</v>
      </c>
      <c r="G8" s="10" t="s">
        <v>994</v>
      </c>
      <c r="H8" s="10" t="s">
        <v>995</v>
      </c>
      <c r="I8" s="10" t="s">
        <v>980</v>
      </c>
      <c r="J8" s="10" t="s">
        <v>962</v>
      </c>
      <c r="K8" s="10" t="s">
        <v>996</v>
      </c>
      <c r="L8" s="10" t="s">
        <v>997</v>
      </c>
      <c r="M8" s="10" t="s">
        <v>991</v>
      </c>
      <c r="N8" s="10" t="s">
        <v>966</v>
      </c>
      <c r="O8" s="10" t="s">
        <v>998</v>
      </c>
      <c r="P8" s="10" t="s">
        <v>999</v>
      </c>
      <c r="Q8" s="10" t="s">
        <v>1000</v>
      </c>
    </row>
    <row r="9" spans="1:17" x14ac:dyDescent="0.2">
      <c r="A9" s="9" t="s">
        <v>909</v>
      </c>
      <c r="B9" s="10" t="s">
        <v>1001</v>
      </c>
      <c r="C9" s="10" t="s">
        <v>1002</v>
      </c>
      <c r="D9" s="10" t="s">
        <v>1003</v>
      </c>
      <c r="E9" s="10" t="s">
        <v>1004</v>
      </c>
      <c r="F9" s="10" t="s">
        <v>1005</v>
      </c>
      <c r="G9" s="10" t="s">
        <v>1006</v>
      </c>
      <c r="H9" s="10" t="s">
        <v>1007</v>
      </c>
      <c r="I9" s="10" t="s">
        <v>1008</v>
      </c>
      <c r="J9" s="10" t="s">
        <v>962</v>
      </c>
      <c r="K9" s="10" t="s">
        <v>964</v>
      </c>
      <c r="L9" s="10" t="s">
        <v>1009</v>
      </c>
      <c r="M9" s="10" t="s">
        <v>1010</v>
      </c>
      <c r="N9" s="10" t="s">
        <v>1011</v>
      </c>
      <c r="O9" s="10" t="s">
        <v>1012</v>
      </c>
      <c r="P9" s="10" t="s">
        <v>978</v>
      </c>
      <c r="Q9" s="10" t="s">
        <v>1013</v>
      </c>
    </row>
    <row r="10" spans="1:17" ht="25.5" x14ac:dyDescent="0.2">
      <c r="A10" s="9" t="s">
        <v>910</v>
      </c>
      <c r="B10" s="10" t="s">
        <v>1014</v>
      </c>
      <c r="C10" s="10" t="s">
        <v>1015</v>
      </c>
      <c r="D10" s="10" t="s">
        <v>1016</v>
      </c>
      <c r="E10" s="10" t="s">
        <v>1017</v>
      </c>
      <c r="F10" s="10" t="s">
        <v>984</v>
      </c>
      <c r="G10" s="10" t="s">
        <v>1018</v>
      </c>
      <c r="H10" s="10" t="s">
        <v>1007</v>
      </c>
      <c r="I10" s="10" t="s">
        <v>1019</v>
      </c>
      <c r="J10" s="10" t="s">
        <v>1020</v>
      </c>
      <c r="K10" s="10" t="s">
        <v>991</v>
      </c>
      <c r="L10" s="10" t="s">
        <v>1021</v>
      </c>
      <c r="M10" s="10" t="s">
        <v>961</v>
      </c>
      <c r="N10" s="10" t="s">
        <v>1006</v>
      </c>
      <c r="O10" s="10" t="s">
        <v>1022</v>
      </c>
      <c r="P10" s="10" t="s">
        <v>1023</v>
      </c>
      <c r="Q10" s="10" t="s">
        <v>983</v>
      </c>
    </row>
    <row r="11" spans="1:17" ht="25.5" x14ac:dyDescent="0.2">
      <c r="A11" s="17" t="s">
        <v>911</v>
      </c>
      <c r="B11" s="18" t="s">
        <v>1024</v>
      </c>
      <c r="C11" s="18" t="s">
        <v>1025</v>
      </c>
      <c r="D11" s="18" t="s">
        <v>1026</v>
      </c>
      <c r="E11" s="18" t="s">
        <v>1027</v>
      </c>
      <c r="F11" s="18" t="s">
        <v>1028</v>
      </c>
      <c r="G11" s="18" t="s">
        <v>1029</v>
      </c>
      <c r="H11" s="18" t="s">
        <v>1030</v>
      </c>
      <c r="I11" s="18" t="s">
        <v>1018</v>
      </c>
      <c r="J11" s="18" t="s">
        <v>1031</v>
      </c>
      <c r="K11" s="18" t="s">
        <v>1032</v>
      </c>
      <c r="L11" s="18" t="s">
        <v>1017</v>
      </c>
      <c r="M11" s="18" t="s">
        <v>968</v>
      </c>
      <c r="N11" s="18" t="s">
        <v>1033</v>
      </c>
      <c r="O11" s="18" t="s">
        <v>1034</v>
      </c>
      <c r="P11" s="18" t="s">
        <v>993</v>
      </c>
      <c r="Q11" s="18" t="s">
        <v>1035</v>
      </c>
    </row>
    <row r="12" spans="1:17" x14ac:dyDescent="0.2">
      <c r="A12" s="17" t="s">
        <v>912</v>
      </c>
      <c r="B12" s="18" t="s">
        <v>1036</v>
      </c>
      <c r="C12" s="18" t="s">
        <v>1037</v>
      </c>
      <c r="D12" s="18" t="s">
        <v>994</v>
      </c>
      <c r="E12" s="18" t="s">
        <v>1038</v>
      </c>
      <c r="F12" s="18" t="s">
        <v>997</v>
      </c>
      <c r="G12" s="18" t="s">
        <v>966</v>
      </c>
      <c r="H12" s="18" t="s">
        <v>1039</v>
      </c>
      <c r="I12" s="18" t="s">
        <v>1035</v>
      </c>
      <c r="J12" s="18" t="s">
        <v>1007</v>
      </c>
      <c r="K12" s="18" t="s">
        <v>1040</v>
      </c>
      <c r="L12" s="18" t="s">
        <v>981</v>
      </c>
      <c r="M12" s="18" t="s">
        <v>993</v>
      </c>
      <c r="N12" s="18" t="s">
        <v>1011</v>
      </c>
      <c r="O12" s="18" t="s">
        <v>1041</v>
      </c>
      <c r="P12" s="18" t="s">
        <v>1042</v>
      </c>
      <c r="Q12" s="18" t="s">
        <v>1043</v>
      </c>
    </row>
    <row r="13" spans="1:17" x14ac:dyDescent="0.2">
      <c r="A13" s="17" t="s">
        <v>913</v>
      </c>
      <c r="B13" s="18" t="s">
        <v>1044</v>
      </c>
      <c r="C13" s="18" t="s">
        <v>1037</v>
      </c>
      <c r="D13" s="18" t="s">
        <v>1045</v>
      </c>
      <c r="E13" s="18" t="s">
        <v>1046</v>
      </c>
      <c r="F13" s="18" t="s">
        <v>1047</v>
      </c>
      <c r="G13" s="18" t="s">
        <v>1048</v>
      </c>
      <c r="H13" s="18" t="s">
        <v>1049</v>
      </c>
      <c r="I13" s="18" t="s">
        <v>1050</v>
      </c>
      <c r="J13" s="18" t="s">
        <v>1051</v>
      </c>
      <c r="K13" s="18" t="s">
        <v>1047</v>
      </c>
      <c r="L13" s="18" t="s">
        <v>1052</v>
      </c>
      <c r="M13" s="18" t="s">
        <v>1053</v>
      </c>
      <c r="N13" s="18" t="s">
        <v>1054</v>
      </c>
      <c r="O13" s="18" t="s">
        <v>1055</v>
      </c>
      <c r="P13" s="18" t="s">
        <v>1056</v>
      </c>
      <c r="Q13" s="18" t="s">
        <v>1057</v>
      </c>
    </row>
    <row r="14" spans="1:17" x14ac:dyDescent="0.2">
      <c r="A14" s="17" t="s">
        <v>914</v>
      </c>
      <c r="B14" s="18" t="s">
        <v>1058</v>
      </c>
      <c r="C14" s="18" t="s">
        <v>1059</v>
      </c>
      <c r="D14" s="18" t="s">
        <v>960</v>
      </c>
      <c r="E14" s="18" t="s">
        <v>984</v>
      </c>
      <c r="F14" s="18" t="s">
        <v>1060</v>
      </c>
      <c r="G14" s="18" t="s">
        <v>1031</v>
      </c>
      <c r="H14" s="18" t="s">
        <v>996</v>
      </c>
      <c r="I14" s="18" t="s">
        <v>1061</v>
      </c>
      <c r="J14" s="18" t="s">
        <v>1062</v>
      </c>
      <c r="K14" s="18" t="s">
        <v>982</v>
      </c>
      <c r="L14" s="18" t="s">
        <v>1024</v>
      </c>
      <c r="M14" s="18" t="s">
        <v>1030</v>
      </c>
      <c r="N14" s="18" t="s">
        <v>1062</v>
      </c>
      <c r="O14" s="18" t="s">
        <v>1063</v>
      </c>
      <c r="P14" s="18" t="s">
        <v>1064</v>
      </c>
      <c r="Q14" s="18" t="s">
        <v>959</v>
      </c>
    </row>
    <row r="15" spans="1:17" x14ac:dyDescent="0.2">
      <c r="A15" s="5" t="s">
        <v>915</v>
      </c>
      <c r="B15" s="10" t="s">
        <v>1065</v>
      </c>
      <c r="C15" s="10" t="s">
        <v>1066</v>
      </c>
      <c r="D15" s="10" t="s">
        <v>1067</v>
      </c>
      <c r="E15" s="10" t="s">
        <v>1068</v>
      </c>
      <c r="F15" s="10" t="s">
        <v>1069</v>
      </c>
      <c r="G15" s="10" t="s">
        <v>1070</v>
      </c>
      <c r="H15" s="10" t="s">
        <v>1071</v>
      </c>
      <c r="I15" s="10" t="s">
        <v>1072</v>
      </c>
      <c r="J15" s="10" t="s">
        <v>1073</v>
      </c>
      <c r="K15" s="10" t="s">
        <v>1074</v>
      </c>
      <c r="L15" s="10" t="s">
        <v>1035</v>
      </c>
      <c r="M15" s="10" t="s">
        <v>1006</v>
      </c>
      <c r="N15" s="10" t="s">
        <v>999</v>
      </c>
      <c r="O15" s="10" t="s">
        <v>1075</v>
      </c>
      <c r="P15" s="10" t="s">
        <v>1076</v>
      </c>
      <c r="Q15" s="10" t="s">
        <v>1017</v>
      </c>
    </row>
    <row r="16" spans="1:17" x14ac:dyDescent="0.2">
      <c r="A16" s="9" t="s">
        <v>916</v>
      </c>
      <c r="B16" s="10" t="s">
        <v>1077</v>
      </c>
      <c r="C16" s="10" t="s">
        <v>1031</v>
      </c>
      <c r="D16" s="10" t="s">
        <v>1007</v>
      </c>
      <c r="E16" s="10" t="s">
        <v>1005</v>
      </c>
      <c r="F16" s="10" t="s">
        <v>1011</v>
      </c>
      <c r="G16" s="10" t="s">
        <v>1076</v>
      </c>
      <c r="H16" s="10" t="s">
        <v>1035</v>
      </c>
      <c r="I16" s="10" t="s">
        <v>965</v>
      </c>
      <c r="J16" s="10" t="s">
        <v>984</v>
      </c>
      <c r="K16" s="10" t="s">
        <v>1007</v>
      </c>
      <c r="L16" s="10" t="s">
        <v>1068</v>
      </c>
      <c r="M16" s="10" t="s">
        <v>1078</v>
      </c>
      <c r="N16" s="10" t="s">
        <v>988</v>
      </c>
      <c r="O16" s="10" t="s">
        <v>1079</v>
      </c>
      <c r="P16" s="10" t="s">
        <v>1067</v>
      </c>
      <c r="Q16" s="10" t="s">
        <v>1080</v>
      </c>
    </row>
    <row r="17" spans="1:17" x14ac:dyDescent="0.2">
      <c r="A17" s="9" t="s">
        <v>917</v>
      </c>
      <c r="B17" s="10" t="s">
        <v>1081</v>
      </c>
      <c r="C17" s="10" t="s">
        <v>967</v>
      </c>
      <c r="D17" s="10" t="s">
        <v>1076</v>
      </c>
      <c r="E17" s="10" t="s">
        <v>977</v>
      </c>
      <c r="F17" s="10" t="s">
        <v>1082</v>
      </c>
      <c r="G17" s="10" t="s">
        <v>1037</v>
      </c>
      <c r="H17" s="10" t="s">
        <v>1076</v>
      </c>
      <c r="I17" s="10" t="s">
        <v>1006</v>
      </c>
      <c r="J17" s="10" t="s">
        <v>1083</v>
      </c>
      <c r="K17" s="10" t="s">
        <v>999</v>
      </c>
      <c r="L17" s="10" t="s">
        <v>969</v>
      </c>
      <c r="M17" s="10" t="s">
        <v>982</v>
      </c>
      <c r="N17" s="10" t="s">
        <v>1084</v>
      </c>
      <c r="O17" s="10" t="s">
        <v>1085</v>
      </c>
      <c r="P17" s="10" t="s">
        <v>1086</v>
      </c>
      <c r="Q17" s="10" t="s">
        <v>991</v>
      </c>
    </row>
    <row r="18" spans="1:17" ht="25.5" x14ac:dyDescent="0.2">
      <c r="A18" s="17" t="s">
        <v>918</v>
      </c>
      <c r="B18" s="18" t="s">
        <v>1087</v>
      </c>
      <c r="C18" s="18" t="s">
        <v>991</v>
      </c>
      <c r="D18" s="18" t="s">
        <v>1088</v>
      </c>
      <c r="E18" s="18" t="s">
        <v>977</v>
      </c>
      <c r="F18" s="18" t="s">
        <v>1039</v>
      </c>
      <c r="G18" s="18" t="s">
        <v>1089</v>
      </c>
      <c r="H18" s="18" t="s">
        <v>1036</v>
      </c>
      <c r="I18" s="18" t="s">
        <v>1090</v>
      </c>
      <c r="J18" s="18" t="s">
        <v>959</v>
      </c>
      <c r="K18" s="18" t="s">
        <v>1089</v>
      </c>
      <c r="L18" s="18" t="s">
        <v>1043</v>
      </c>
      <c r="M18" s="18" t="s">
        <v>1076</v>
      </c>
      <c r="N18" s="18" t="s">
        <v>960</v>
      </c>
      <c r="O18" s="18" t="s">
        <v>1091</v>
      </c>
      <c r="P18" s="18" t="s">
        <v>992</v>
      </c>
      <c r="Q18" s="18" t="s">
        <v>1092</v>
      </c>
    </row>
    <row r="19" spans="1:17" x14ac:dyDescent="0.2">
      <c r="A19" s="5" t="s">
        <v>919</v>
      </c>
      <c r="B19" s="10" t="s">
        <v>1093</v>
      </c>
      <c r="C19" s="10" t="s">
        <v>1094</v>
      </c>
      <c r="D19" s="10" t="s">
        <v>1095</v>
      </c>
      <c r="E19" s="10" t="s">
        <v>1010</v>
      </c>
      <c r="F19" s="10" t="s">
        <v>985</v>
      </c>
      <c r="G19" s="10" t="s">
        <v>1096</v>
      </c>
      <c r="H19" s="10" t="s">
        <v>1097</v>
      </c>
      <c r="I19" s="10" t="s">
        <v>1008</v>
      </c>
      <c r="J19" s="10" t="s">
        <v>982</v>
      </c>
      <c r="K19" s="10" t="s">
        <v>1050</v>
      </c>
      <c r="L19" s="10" t="s">
        <v>1098</v>
      </c>
      <c r="M19" s="10" t="s">
        <v>1099</v>
      </c>
      <c r="N19" s="10" t="s">
        <v>1079</v>
      </c>
      <c r="O19" s="10" t="s">
        <v>1100</v>
      </c>
      <c r="P19" s="10" t="s">
        <v>1028</v>
      </c>
      <c r="Q19" s="10" t="s">
        <v>1101</v>
      </c>
    </row>
    <row r="20" spans="1:17" ht="25.5" x14ac:dyDescent="0.2">
      <c r="A20" s="17" t="s">
        <v>920</v>
      </c>
      <c r="B20" s="18" t="s">
        <v>1102</v>
      </c>
      <c r="C20" s="18" t="s">
        <v>1043</v>
      </c>
      <c r="D20" s="18" t="s">
        <v>969</v>
      </c>
      <c r="E20" s="18" t="s">
        <v>1060</v>
      </c>
      <c r="F20" s="18" t="s">
        <v>1103</v>
      </c>
      <c r="G20" s="18" t="s">
        <v>1047</v>
      </c>
      <c r="H20" s="18" t="s">
        <v>1103</v>
      </c>
      <c r="I20" s="18" t="s">
        <v>1104</v>
      </c>
      <c r="J20" s="18" t="s">
        <v>1011</v>
      </c>
      <c r="K20" s="18" t="s">
        <v>1104</v>
      </c>
      <c r="L20" s="18" t="s">
        <v>1021</v>
      </c>
      <c r="M20" s="18" t="s">
        <v>1105</v>
      </c>
      <c r="N20" s="18" t="s">
        <v>1106</v>
      </c>
      <c r="O20" s="18" t="s">
        <v>1107</v>
      </c>
      <c r="P20" s="18" t="s">
        <v>1086</v>
      </c>
      <c r="Q20" s="18" t="s">
        <v>1016</v>
      </c>
    </row>
    <row r="21" spans="1:17" x14ac:dyDescent="0.2">
      <c r="A21" s="5" t="s">
        <v>921</v>
      </c>
      <c r="B21" s="10" t="s">
        <v>1108</v>
      </c>
      <c r="C21" s="10" t="s">
        <v>988</v>
      </c>
      <c r="D21" s="10" t="s">
        <v>1039</v>
      </c>
      <c r="E21" s="10" t="s">
        <v>1109</v>
      </c>
      <c r="F21" s="10" t="s">
        <v>968</v>
      </c>
      <c r="G21" s="10" t="s">
        <v>1110</v>
      </c>
      <c r="H21" s="10" t="s">
        <v>1007</v>
      </c>
      <c r="I21" s="10" t="s">
        <v>1017</v>
      </c>
      <c r="J21" s="10" t="s">
        <v>1111</v>
      </c>
      <c r="K21" s="10" t="s">
        <v>985</v>
      </c>
      <c r="L21" s="10" t="s">
        <v>1036</v>
      </c>
      <c r="M21" s="10" t="s">
        <v>1112</v>
      </c>
      <c r="N21" s="10" t="s">
        <v>1113</v>
      </c>
      <c r="O21" s="10" t="s">
        <v>1114</v>
      </c>
      <c r="P21" s="10" t="s">
        <v>1115</v>
      </c>
      <c r="Q21" s="10" t="s">
        <v>1104</v>
      </c>
    </row>
    <row r="22" spans="1:17" x14ac:dyDescent="0.2">
      <c r="A22" s="9" t="s">
        <v>922</v>
      </c>
      <c r="B22" s="10" t="s">
        <v>1116</v>
      </c>
      <c r="C22" s="10" t="s">
        <v>994</v>
      </c>
      <c r="D22" s="10" t="s">
        <v>1059</v>
      </c>
      <c r="E22" s="10" t="s">
        <v>1039</v>
      </c>
      <c r="F22" s="10" t="s">
        <v>1117</v>
      </c>
      <c r="G22" s="10" t="s">
        <v>1021</v>
      </c>
      <c r="H22" s="10" t="s">
        <v>1118</v>
      </c>
      <c r="I22" s="10" t="s">
        <v>996</v>
      </c>
      <c r="J22" s="10" t="s">
        <v>1105</v>
      </c>
      <c r="K22" s="10" t="s">
        <v>1090</v>
      </c>
      <c r="L22" s="10" t="s">
        <v>1119</v>
      </c>
      <c r="M22" s="10" t="s">
        <v>1046</v>
      </c>
      <c r="N22" s="10" t="s">
        <v>995</v>
      </c>
      <c r="O22" s="10" t="s">
        <v>1120</v>
      </c>
      <c r="P22" s="10" t="s">
        <v>1121</v>
      </c>
      <c r="Q22" s="10" t="s">
        <v>1122</v>
      </c>
    </row>
    <row r="23" spans="1:17" x14ac:dyDescent="0.2">
      <c r="A23" s="17" t="s">
        <v>923</v>
      </c>
      <c r="B23" s="18" t="s">
        <v>1096</v>
      </c>
      <c r="C23" s="18" t="s">
        <v>1123</v>
      </c>
      <c r="D23" s="18" t="s">
        <v>966</v>
      </c>
      <c r="E23" s="18" t="s">
        <v>999</v>
      </c>
      <c r="F23" s="18" t="s">
        <v>1124</v>
      </c>
      <c r="G23" s="18" t="s">
        <v>1125</v>
      </c>
      <c r="H23" s="18" t="s">
        <v>1126</v>
      </c>
      <c r="I23" s="18" t="s">
        <v>1020</v>
      </c>
      <c r="J23" s="18" t="s">
        <v>962</v>
      </c>
      <c r="K23" s="18" t="s">
        <v>964</v>
      </c>
      <c r="L23" s="18" t="s">
        <v>977</v>
      </c>
      <c r="M23" s="18" t="s">
        <v>1006</v>
      </c>
      <c r="N23" s="18" t="s">
        <v>1127</v>
      </c>
      <c r="O23" s="18" t="s">
        <v>1128</v>
      </c>
      <c r="P23" s="18" t="s">
        <v>1129</v>
      </c>
      <c r="Q23" s="18" t="s">
        <v>959</v>
      </c>
    </row>
    <row r="24" spans="1:17" x14ac:dyDescent="0.2">
      <c r="A24" s="5" t="s">
        <v>924</v>
      </c>
      <c r="B24" s="10" t="s">
        <v>1029</v>
      </c>
      <c r="C24" s="10" t="s">
        <v>1130</v>
      </c>
      <c r="D24" s="10" t="s">
        <v>1131</v>
      </c>
      <c r="E24" s="10" t="s">
        <v>1132</v>
      </c>
      <c r="F24" s="10" t="s">
        <v>1133</v>
      </c>
      <c r="G24" s="10" t="s">
        <v>1134</v>
      </c>
      <c r="H24" s="10" t="s">
        <v>1135</v>
      </c>
      <c r="I24" s="10" t="s">
        <v>995</v>
      </c>
      <c r="J24" s="10" t="s">
        <v>1067</v>
      </c>
      <c r="K24" s="10" t="s">
        <v>1136</v>
      </c>
      <c r="L24" s="10" t="s">
        <v>1137</v>
      </c>
      <c r="M24" s="10" t="s">
        <v>1059</v>
      </c>
      <c r="N24" s="10" t="s">
        <v>1079</v>
      </c>
      <c r="O24" s="10" t="s">
        <v>1138</v>
      </c>
      <c r="P24" s="10" t="s">
        <v>1139</v>
      </c>
      <c r="Q24" s="10" t="s">
        <v>1013</v>
      </c>
    </row>
    <row r="25" spans="1:17" x14ac:dyDescent="0.2">
      <c r="A25" s="9" t="s">
        <v>925</v>
      </c>
      <c r="B25" s="10" t="s">
        <v>1110</v>
      </c>
      <c r="C25" s="10" t="s">
        <v>1140</v>
      </c>
      <c r="D25" s="10" t="s">
        <v>1039</v>
      </c>
      <c r="E25" s="10" t="s">
        <v>1039</v>
      </c>
      <c r="F25" s="10" t="s">
        <v>1141</v>
      </c>
      <c r="G25" s="10" t="s">
        <v>1051</v>
      </c>
      <c r="H25" s="10" t="s">
        <v>1078</v>
      </c>
      <c r="I25" s="10" t="s">
        <v>1020</v>
      </c>
      <c r="J25" s="10" t="s">
        <v>1043</v>
      </c>
      <c r="K25" s="10" t="s">
        <v>1133</v>
      </c>
      <c r="L25" s="10" t="s">
        <v>991</v>
      </c>
      <c r="M25" s="10" t="s">
        <v>1142</v>
      </c>
      <c r="N25" s="10" t="s">
        <v>1143</v>
      </c>
      <c r="O25" s="10" t="s">
        <v>1144</v>
      </c>
      <c r="P25" s="10" t="s">
        <v>1145</v>
      </c>
      <c r="Q25" s="10" t="s">
        <v>1146</v>
      </c>
    </row>
    <row r="26" spans="1:17" x14ac:dyDescent="0.2">
      <c r="A26" s="9" t="s">
        <v>926</v>
      </c>
      <c r="B26" s="10" t="s">
        <v>1077</v>
      </c>
      <c r="C26" s="10" t="s">
        <v>1147</v>
      </c>
      <c r="D26" s="10" t="s">
        <v>1090</v>
      </c>
      <c r="E26" s="10" t="s">
        <v>997</v>
      </c>
      <c r="F26" s="10" t="s">
        <v>969</v>
      </c>
      <c r="G26" s="10" t="s">
        <v>1004</v>
      </c>
      <c r="H26" s="10" t="s">
        <v>966</v>
      </c>
      <c r="I26" s="10" t="s">
        <v>1148</v>
      </c>
      <c r="J26" s="10" t="s">
        <v>1149</v>
      </c>
      <c r="K26" s="10" t="s">
        <v>975</v>
      </c>
      <c r="L26" s="10" t="s">
        <v>1150</v>
      </c>
      <c r="M26" s="10" t="s">
        <v>1130</v>
      </c>
      <c r="N26" s="10" t="s">
        <v>1038</v>
      </c>
      <c r="O26" s="10" t="s">
        <v>1146</v>
      </c>
      <c r="P26" s="10" t="s">
        <v>1066</v>
      </c>
      <c r="Q26" s="10" t="s">
        <v>965</v>
      </c>
    </row>
    <row r="27" spans="1:17" x14ac:dyDescent="0.2">
      <c r="A27" s="17" t="s">
        <v>927</v>
      </c>
      <c r="B27" s="18" t="s">
        <v>1044</v>
      </c>
      <c r="C27" s="18" t="s">
        <v>962</v>
      </c>
      <c r="D27" s="18" t="s">
        <v>1151</v>
      </c>
      <c r="E27" s="18" t="s">
        <v>1150</v>
      </c>
      <c r="F27" s="18" t="s">
        <v>992</v>
      </c>
      <c r="G27" s="18" t="s">
        <v>1029</v>
      </c>
      <c r="H27" s="18" t="s">
        <v>965</v>
      </c>
      <c r="I27" s="18" t="s">
        <v>1152</v>
      </c>
      <c r="J27" s="18" t="s">
        <v>989</v>
      </c>
      <c r="K27" s="18" t="s">
        <v>986</v>
      </c>
      <c r="L27" s="18" t="s">
        <v>997</v>
      </c>
      <c r="M27" s="18" t="s">
        <v>1009</v>
      </c>
      <c r="N27" s="18" t="s">
        <v>1153</v>
      </c>
      <c r="O27" s="18" t="s">
        <v>1154</v>
      </c>
      <c r="P27" s="18" t="s">
        <v>1016</v>
      </c>
      <c r="Q27" s="18" t="s">
        <v>1082</v>
      </c>
    </row>
    <row r="28" spans="1:17" x14ac:dyDescent="0.2">
      <c r="A28" s="9" t="s">
        <v>928</v>
      </c>
      <c r="B28" s="10" t="s">
        <v>1155</v>
      </c>
      <c r="C28" s="10" t="s">
        <v>966</v>
      </c>
      <c r="D28" s="10" t="s">
        <v>1088</v>
      </c>
      <c r="E28" s="10" t="s">
        <v>1156</v>
      </c>
      <c r="F28" s="10" t="s">
        <v>1157</v>
      </c>
      <c r="G28" s="10" t="s">
        <v>1158</v>
      </c>
      <c r="H28" s="10" t="s">
        <v>1090</v>
      </c>
      <c r="I28" s="10" t="s">
        <v>1159</v>
      </c>
      <c r="J28" s="10" t="s">
        <v>1040</v>
      </c>
      <c r="K28" s="10" t="s">
        <v>1160</v>
      </c>
      <c r="L28" s="10" t="s">
        <v>1039</v>
      </c>
      <c r="M28" s="10" t="s">
        <v>1161</v>
      </c>
      <c r="N28" s="10" t="s">
        <v>1162</v>
      </c>
      <c r="O28" s="10" t="s">
        <v>1115</v>
      </c>
      <c r="P28" s="10" t="s">
        <v>1163</v>
      </c>
      <c r="Q28" s="10" t="s">
        <v>1161</v>
      </c>
    </row>
    <row r="29" spans="1:17" x14ac:dyDescent="0.2">
      <c r="A29" s="9" t="s">
        <v>929</v>
      </c>
      <c r="B29" s="10" t="s">
        <v>1104</v>
      </c>
      <c r="C29" s="10" t="s">
        <v>1080</v>
      </c>
      <c r="D29" s="10" t="s">
        <v>1061</v>
      </c>
      <c r="E29" s="10" t="s">
        <v>1164</v>
      </c>
      <c r="F29" s="10" t="s">
        <v>985</v>
      </c>
      <c r="G29" s="10" t="s">
        <v>978</v>
      </c>
      <c r="H29" s="10" t="s">
        <v>984</v>
      </c>
      <c r="I29" s="10" t="s">
        <v>986</v>
      </c>
      <c r="J29" s="10" t="s">
        <v>1089</v>
      </c>
      <c r="K29" s="10" t="s">
        <v>965</v>
      </c>
      <c r="L29" s="10" t="s">
        <v>1118</v>
      </c>
      <c r="M29" s="10" t="s">
        <v>1165</v>
      </c>
      <c r="N29" s="10" t="s">
        <v>1059</v>
      </c>
      <c r="O29" s="10" t="s">
        <v>1166</v>
      </c>
      <c r="P29" s="10" t="s">
        <v>1131</v>
      </c>
      <c r="Q29" s="10" t="s">
        <v>1104</v>
      </c>
    </row>
    <row r="30" spans="1:17" x14ac:dyDescent="0.2">
      <c r="A30" s="12" t="s">
        <v>930</v>
      </c>
      <c r="B30" s="15" t="s">
        <v>1142</v>
      </c>
      <c r="C30" s="15" t="s">
        <v>1160</v>
      </c>
      <c r="D30" s="15" t="s">
        <v>1167</v>
      </c>
      <c r="E30" s="15" t="s">
        <v>1103</v>
      </c>
      <c r="F30" s="15" t="s">
        <v>1103</v>
      </c>
      <c r="G30" s="15" t="s">
        <v>1104</v>
      </c>
      <c r="H30" s="15" t="s">
        <v>976</v>
      </c>
      <c r="I30" s="15" t="s">
        <v>1080</v>
      </c>
      <c r="J30" s="15" t="s">
        <v>1168</v>
      </c>
      <c r="K30" s="15" t="s">
        <v>980</v>
      </c>
      <c r="L30" s="15" t="s">
        <v>1090</v>
      </c>
      <c r="M30" s="15" t="s">
        <v>1027</v>
      </c>
      <c r="N30" s="15" t="s">
        <v>1148</v>
      </c>
      <c r="O30" s="15" t="s">
        <v>1164</v>
      </c>
      <c r="P30" s="15" t="s">
        <v>975</v>
      </c>
      <c r="Q30" s="15" t="s">
        <v>1008</v>
      </c>
    </row>
    <row r="31" spans="1:17" x14ac:dyDescent="0.2">
      <c r="A31" s="5" t="s">
        <v>931</v>
      </c>
      <c r="B31" s="10" t="s">
        <v>1142</v>
      </c>
      <c r="C31" s="10" t="s">
        <v>1169</v>
      </c>
      <c r="D31" s="10" t="s">
        <v>1146</v>
      </c>
      <c r="E31" s="10" t="s">
        <v>975</v>
      </c>
      <c r="F31" s="10" t="s">
        <v>966</v>
      </c>
      <c r="G31" s="10" t="s">
        <v>1170</v>
      </c>
      <c r="H31" s="10" t="s">
        <v>1066</v>
      </c>
      <c r="I31" s="10" t="s">
        <v>1028</v>
      </c>
      <c r="J31" s="10" t="s">
        <v>1025</v>
      </c>
      <c r="K31" s="10" t="s">
        <v>975</v>
      </c>
      <c r="L31" s="10" t="s">
        <v>1156</v>
      </c>
      <c r="M31" s="10" t="s">
        <v>1171</v>
      </c>
      <c r="N31" s="10" t="s">
        <v>1045</v>
      </c>
      <c r="O31" s="10" t="s">
        <v>1023</v>
      </c>
      <c r="P31" s="10" t="s">
        <v>1172</v>
      </c>
      <c r="Q31" s="10" t="s">
        <v>1123</v>
      </c>
    </row>
    <row r="32" spans="1:17" x14ac:dyDescent="0.2">
      <c r="A32" s="9" t="s">
        <v>932</v>
      </c>
      <c r="B32" s="10" t="s">
        <v>1065</v>
      </c>
      <c r="C32" s="10" t="s">
        <v>1111</v>
      </c>
      <c r="D32" s="10" t="s">
        <v>1037</v>
      </c>
      <c r="E32" s="10" t="s">
        <v>961</v>
      </c>
      <c r="F32" s="10" t="s">
        <v>1002</v>
      </c>
      <c r="G32" s="10" t="s">
        <v>1173</v>
      </c>
      <c r="H32" s="10" t="s">
        <v>1005</v>
      </c>
      <c r="I32" s="10" t="s">
        <v>1043</v>
      </c>
      <c r="J32" s="10" t="s">
        <v>1031</v>
      </c>
      <c r="K32" s="10" t="s">
        <v>1174</v>
      </c>
      <c r="L32" s="10" t="s">
        <v>1175</v>
      </c>
      <c r="M32" s="10" t="s">
        <v>1152</v>
      </c>
      <c r="N32" s="10" t="s">
        <v>1176</v>
      </c>
      <c r="O32" s="10" t="s">
        <v>1167</v>
      </c>
      <c r="P32" s="10" t="s">
        <v>1174</v>
      </c>
      <c r="Q32" s="10" t="s">
        <v>1172</v>
      </c>
    </row>
    <row r="33" spans="1:17" x14ac:dyDescent="0.2">
      <c r="A33" s="19" t="s">
        <v>933</v>
      </c>
      <c r="B33" s="20" t="s">
        <v>1177</v>
      </c>
      <c r="C33" s="20" t="s">
        <v>1178</v>
      </c>
      <c r="D33" s="20" t="s">
        <v>1165</v>
      </c>
      <c r="E33" s="20" t="s">
        <v>1000</v>
      </c>
      <c r="F33" s="20" t="s">
        <v>1000</v>
      </c>
      <c r="G33" s="20" t="s">
        <v>984</v>
      </c>
      <c r="H33" s="20" t="s">
        <v>1168</v>
      </c>
      <c r="I33" s="20" t="s">
        <v>1000</v>
      </c>
      <c r="J33" s="20" t="s">
        <v>1179</v>
      </c>
      <c r="K33" s="20" t="s">
        <v>1110</v>
      </c>
      <c r="L33" s="20" t="s">
        <v>1050</v>
      </c>
      <c r="M33" s="20" t="s">
        <v>1180</v>
      </c>
      <c r="N33" s="20" t="s">
        <v>1181</v>
      </c>
      <c r="O33" s="20" t="s">
        <v>1022</v>
      </c>
      <c r="P33" s="20" t="s">
        <v>968</v>
      </c>
      <c r="Q33" s="20" t="s">
        <v>1182</v>
      </c>
    </row>
    <row r="34" spans="1:17" x14ac:dyDescent="0.2">
      <c r="A34" s="9" t="s">
        <v>934</v>
      </c>
      <c r="B34" s="10" t="s">
        <v>1183</v>
      </c>
      <c r="C34" s="10" t="s">
        <v>1098</v>
      </c>
      <c r="D34" s="10" t="s">
        <v>1178</v>
      </c>
      <c r="E34" s="10" t="s">
        <v>985</v>
      </c>
      <c r="F34" s="10" t="s">
        <v>979</v>
      </c>
      <c r="G34" s="10" t="s">
        <v>1038</v>
      </c>
      <c r="H34" s="10" t="s">
        <v>977</v>
      </c>
      <c r="I34" s="10" t="s">
        <v>1157</v>
      </c>
      <c r="J34" s="10" t="s">
        <v>1184</v>
      </c>
      <c r="K34" s="10" t="s">
        <v>1115</v>
      </c>
      <c r="L34" s="10" t="s">
        <v>1185</v>
      </c>
      <c r="M34" s="10" t="s">
        <v>1147</v>
      </c>
      <c r="N34" s="10" t="s">
        <v>985</v>
      </c>
      <c r="O34" s="10" t="s">
        <v>1186</v>
      </c>
      <c r="P34" s="10" t="s">
        <v>1127</v>
      </c>
      <c r="Q34" s="10" t="s">
        <v>1110</v>
      </c>
    </row>
    <row r="35" spans="1:17" x14ac:dyDescent="0.2">
      <c r="A35" s="9" t="s">
        <v>935</v>
      </c>
      <c r="B35" s="10" t="s">
        <v>1024</v>
      </c>
      <c r="C35" s="10" t="s">
        <v>1071</v>
      </c>
      <c r="D35" s="10" t="s">
        <v>1187</v>
      </c>
      <c r="E35" s="10" t="s">
        <v>1122</v>
      </c>
      <c r="F35" s="10" t="s">
        <v>1011</v>
      </c>
      <c r="G35" s="10" t="s">
        <v>1184</v>
      </c>
      <c r="H35" s="10" t="s">
        <v>1165</v>
      </c>
      <c r="I35" s="10" t="s">
        <v>962</v>
      </c>
      <c r="J35" s="10" t="s">
        <v>1167</v>
      </c>
      <c r="K35" s="10" t="s">
        <v>1000</v>
      </c>
      <c r="L35" s="10" t="s">
        <v>1020</v>
      </c>
      <c r="M35" s="10" t="s">
        <v>1047</v>
      </c>
      <c r="N35" s="10" t="s">
        <v>1062</v>
      </c>
      <c r="O35" s="10" t="s">
        <v>1003</v>
      </c>
      <c r="P35" s="10" t="s">
        <v>1188</v>
      </c>
      <c r="Q35" s="10" t="s">
        <v>1163</v>
      </c>
    </row>
    <row r="36" spans="1:17" x14ac:dyDescent="0.2">
      <c r="A36" s="13" t="s">
        <v>936</v>
      </c>
      <c r="B36" s="16" t="s">
        <v>1125</v>
      </c>
      <c r="C36" s="16" t="s">
        <v>982</v>
      </c>
      <c r="D36" s="16" t="s">
        <v>1064</v>
      </c>
      <c r="E36" s="16" t="s">
        <v>1121</v>
      </c>
      <c r="F36" s="16" t="s">
        <v>1189</v>
      </c>
      <c r="G36" s="16" t="s">
        <v>980</v>
      </c>
      <c r="H36" s="16" t="s">
        <v>1036</v>
      </c>
      <c r="I36" s="16" t="s">
        <v>1013</v>
      </c>
      <c r="J36" s="16" t="s">
        <v>1190</v>
      </c>
      <c r="K36" s="16" t="s">
        <v>1040</v>
      </c>
      <c r="L36" s="16" t="s">
        <v>1110</v>
      </c>
      <c r="M36" s="16" t="s">
        <v>967</v>
      </c>
      <c r="N36" s="16" t="s">
        <v>1003</v>
      </c>
      <c r="O36" s="16" t="s">
        <v>1191</v>
      </c>
      <c r="P36" s="16" t="s">
        <v>960</v>
      </c>
      <c r="Q36" s="16" t="s">
        <v>1078</v>
      </c>
    </row>
    <row r="38" spans="1:17" x14ac:dyDescent="0.2">
      <c r="A38" s="21" t="s">
        <v>4</v>
      </c>
    </row>
    <row r="39" spans="1:17" x14ac:dyDescent="0.2">
      <c r="A39" s="21" t="s">
        <v>2</v>
      </c>
    </row>
    <row r="40" spans="1:17" x14ac:dyDescent="0.2">
      <c r="A40" s="21" t="s">
        <v>937</v>
      </c>
    </row>
    <row r="41" spans="1:17" x14ac:dyDescent="0.2">
      <c r="A41" s="22" t="s">
        <v>1192</v>
      </c>
    </row>
  </sheetData>
  <mergeCells count="2">
    <mergeCell ref="A4:A5"/>
    <mergeCell ref="B4:Q4"/>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75"/>
  <sheetViews>
    <sheetView showGridLines="0" workbookViewId="0">
      <pane xSplit="4" ySplit="8" topLeftCell="E9" activePane="bottomRight" state="frozen"/>
      <selection pane="topRight"/>
      <selection pane="bottomLeft"/>
      <selection pane="bottomRight"/>
    </sheetView>
  </sheetViews>
  <sheetFormatPr baseColWidth="10" defaultRowHeight="12.75" x14ac:dyDescent="0.2"/>
  <cols>
    <col min="1" max="1" width="12.7109375" customWidth="1"/>
    <col min="2" max="2" width="5.7109375" customWidth="1"/>
    <col min="3" max="3" width="50.7109375" customWidth="1"/>
    <col min="4" max="4" width="8.7109375" customWidth="1"/>
    <col min="5" max="21" width="13.7109375" customWidth="1"/>
  </cols>
  <sheetData>
    <row r="1" spans="1:21" x14ac:dyDescent="0.2">
      <c r="U1" s="2" t="str">
        <f>HYPERLINK("#'Sommaire'!A1", "retour sommaire")</f>
        <v>retour sommaire</v>
      </c>
    </row>
    <row r="2" spans="1:21" ht="15" x14ac:dyDescent="0.2">
      <c r="A2" s="113" t="s">
        <v>1202</v>
      </c>
      <c r="B2" s="114"/>
      <c r="C2" s="114"/>
      <c r="D2" s="114"/>
      <c r="E2" s="114"/>
      <c r="F2" s="114"/>
      <c r="G2" s="114"/>
      <c r="H2" s="114"/>
      <c r="I2" s="114"/>
      <c r="J2" s="114"/>
      <c r="K2" s="114"/>
      <c r="L2" s="114"/>
      <c r="M2" s="114"/>
      <c r="N2" s="114"/>
      <c r="O2" s="114"/>
      <c r="P2" s="114"/>
      <c r="Q2" s="114"/>
      <c r="R2" s="114"/>
      <c r="S2" s="114"/>
      <c r="T2" s="114"/>
      <c r="U2" s="114"/>
    </row>
    <row r="5" spans="1:21" ht="15" x14ac:dyDescent="0.2">
      <c r="A5" s="113" t="s">
        <v>1203</v>
      </c>
      <c r="B5" s="114"/>
      <c r="C5" s="114"/>
      <c r="D5" s="114"/>
      <c r="E5" s="114"/>
      <c r="F5" s="114"/>
      <c r="G5" s="114"/>
      <c r="H5" s="114"/>
      <c r="I5" s="114"/>
      <c r="J5" s="114"/>
      <c r="K5" s="114"/>
      <c r="L5" s="114"/>
      <c r="M5" s="114"/>
      <c r="N5" s="114"/>
      <c r="O5" s="114"/>
      <c r="P5" s="114"/>
      <c r="Q5" s="114"/>
      <c r="R5" s="114"/>
      <c r="S5" s="114"/>
      <c r="T5" s="114"/>
      <c r="U5" s="114"/>
    </row>
    <row r="6" spans="1:21" x14ac:dyDescent="0.2">
      <c r="U6" s="7" t="s">
        <v>1204</v>
      </c>
    </row>
    <row r="7" spans="1:21" x14ac:dyDescent="0.2">
      <c r="U7" s="7" t="s">
        <v>1205</v>
      </c>
    </row>
    <row r="8" spans="1:21" x14ac:dyDescent="0.2">
      <c r="A8" s="107" t="s">
        <v>6</v>
      </c>
      <c r="B8" s="107" t="s">
        <v>1193</v>
      </c>
      <c r="C8" s="107" t="s">
        <v>7</v>
      </c>
      <c r="D8" s="107" t="s">
        <v>1194</v>
      </c>
      <c r="E8" s="8" t="s">
        <v>889</v>
      </c>
      <c r="F8" s="8" t="s">
        <v>890</v>
      </c>
      <c r="G8" s="8" t="s">
        <v>891</v>
      </c>
      <c r="H8" s="8" t="s">
        <v>892</v>
      </c>
      <c r="I8" s="8" t="s">
        <v>893</v>
      </c>
      <c r="J8" s="8" t="s">
        <v>894</v>
      </c>
      <c r="K8" s="8" t="s">
        <v>895</v>
      </c>
      <c r="L8" s="8" t="s">
        <v>896</v>
      </c>
      <c r="M8" s="8" t="s">
        <v>897</v>
      </c>
      <c r="N8" s="8" t="s">
        <v>898</v>
      </c>
      <c r="O8" s="8" t="s">
        <v>899</v>
      </c>
      <c r="P8" s="8" t="s">
        <v>900</v>
      </c>
      <c r="Q8" s="8" t="s">
        <v>901</v>
      </c>
      <c r="R8" s="8" t="s">
        <v>902</v>
      </c>
      <c r="S8" s="8" t="s">
        <v>903</v>
      </c>
      <c r="T8" s="8" t="s">
        <v>904</v>
      </c>
      <c r="U8" s="8" t="s">
        <v>905</v>
      </c>
    </row>
    <row r="9" spans="1:21" ht="30" customHeight="1" x14ac:dyDescent="0.2">
      <c r="A9" s="110" t="s">
        <v>8</v>
      </c>
      <c r="B9" s="111" t="s">
        <v>888</v>
      </c>
      <c r="C9" s="112" t="s">
        <v>9</v>
      </c>
      <c r="D9" s="23" t="s">
        <v>1195</v>
      </c>
      <c r="E9" s="25">
        <v>515847.75699999998</v>
      </c>
      <c r="F9" s="25">
        <v>486469.65500000003</v>
      </c>
      <c r="G9" s="25">
        <v>492352.23800000001</v>
      </c>
      <c r="H9" s="25">
        <v>514435.98700000002</v>
      </c>
      <c r="I9" s="25">
        <v>485932.02899999998</v>
      </c>
      <c r="J9" s="25">
        <v>466838.35800000001</v>
      </c>
      <c r="K9" s="25">
        <v>465158.50099999999</v>
      </c>
      <c r="L9" s="25">
        <v>449314.16600000003</v>
      </c>
      <c r="M9" s="25">
        <v>436796.97200000001</v>
      </c>
      <c r="N9" s="25">
        <v>407472</v>
      </c>
      <c r="O9" s="25">
        <v>397060</v>
      </c>
      <c r="P9" s="25">
        <v>387433</v>
      </c>
      <c r="Q9" s="25">
        <v>411833.09700000001</v>
      </c>
      <c r="R9" s="25">
        <v>393258.837</v>
      </c>
      <c r="S9" s="25">
        <v>382743.25199999998</v>
      </c>
      <c r="T9" s="25">
        <v>362495.326</v>
      </c>
      <c r="U9" s="25">
        <v>388695.67099999997</v>
      </c>
    </row>
    <row r="10" spans="1:21" ht="30" customHeight="1" x14ac:dyDescent="0.2">
      <c r="A10" s="110" t="s">
        <v>8</v>
      </c>
      <c r="B10" s="111" t="s">
        <v>888</v>
      </c>
      <c r="C10" s="112" t="s">
        <v>9</v>
      </c>
      <c r="D10" s="24" t="s">
        <v>1196</v>
      </c>
      <c r="E10" s="26">
        <v>2323973.4249999998</v>
      </c>
      <c r="F10" s="26">
        <v>2178013.2850000001</v>
      </c>
      <c r="G10" s="26">
        <v>2176676.6869999999</v>
      </c>
      <c r="H10" s="26">
        <v>2349255.1260000002</v>
      </c>
      <c r="I10" s="26">
        <v>2412080.3480000002</v>
      </c>
      <c r="J10" s="26">
        <v>2442646.9720000001</v>
      </c>
      <c r="K10" s="26">
        <v>2411993.3909999998</v>
      </c>
      <c r="L10" s="26">
        <v>2321523.4980000001</v>
      </c>
      <c r="M10" s="26">
        <v>2164767.7310000001</v>
      </c>
      <c r="N10" s="26">
        <v>2097810</v>
      </c>
      <c r="O10" s="26">
        <v>2065145</v>
      </c>
      <c r="P10" s="26">
        <v>2011360.868</v>
      </c>
      <c r="Q10" s="26">
        <v>2146567.8029999998</v>
      </c>
      <c r="R10" s="26">
        <v>2162553.6979999999</v>
      </c>
      <c r="S10" s="26">
        <v>2482704.2519999999</v>
      </c>
      <c r="T10" s="26">
        <v>2473851.7000000002</v>
      </c>
      <c r="U10" s="26">
        <v>2684271.1770000001</v>
      </c>
    </row>
    <row r="11" spans="1:21" ht="30" customHeight="1" x14ac:dyDescent="0.2">
      <c r="A11" s="110" t="s">
        <v>10</v>
      </c>
      <c r="B11" s="111" t="s">
        <v>888</v>
      </c>
      <c r="C11" s="112" t="s">
        <v>11</v>
      </c>
      <c r="D11" s="23" t="s">
        <v>1195</v>
      </c>
      <c r="E11" s="25">
        <v>577370.85400000005</v>
      </c>
      <c r="F11" s="25">
        <v>560793.30799999996</v>
      </c>
      <c r="G11" s="25">
        <v>573176.23300000001</v>
      </c>
      <c r="H11" s="25">
        <v>564044.96499999997</v>
      </c>
      <c r="I11" s="25">
        <v>526591.72100000002</v>
      </c>
      <c r="J11" s="25">
        <v>507686.54399999999</v>
      </c>
      <c r="K11" s="25">
        <v>500234.45899999997</v>
      </c>
      <c r="L11" s="25">
        <v>474277.93300000002</v>
      </c>
      <c r="M11" s="25">
        <v>464176.75400000002</v>
      </c>
      <c r="N11" s="25">
        <v>473395</v>
      </c>
      <c r="O11" s="25">
        <v>462889</v>
      </c>
      <c r="P11" s="25">
        <v>439102</v>
      </c>
      <c r="Q11" s="25">
        <v>426292.18199999997</v>
      </c>
      <c r="R11" s="25">
        <v>430500.95400000003</v>
      </c>
      <c r="S11" s="25">
        <v>405188.185</v>
      </c>
      <c r="T11" s="25">
        <v>396241.772</v>
      </c>
      <c r="U11" s="25">
        <v>395744.66399999999</v>
      </c>
    </row>
    <row r="12" spans="1:21" ht="30" customHeight="1" x14ac:dyDescent="0.2">
      <c r="A12" s="110" t="s">
        <v>10</v>
      </c>
      <c r="B12" s="111" t="s">
        <v>888</v>
      </c>
      <c r="C12" s="112" t="s">
        <v>11</v>
      </c>
      <c r="D12" s="24" t="s">
        <v>1196</v>
      </c>
      <c r="E12" s="26">
        <v>3751880.483</v>
      </c>
      <c r="F12" s="26">
        <v>3564202.47</v>
      </c>
      <c r="G12" s="26">
        <v>3664809.56</v>
      </c>
      <c r="H12" s="26">
        <v>3724177.3530000001</v>
      </c>
      <c r="I12" s="26">
        <v>3703792.4040000001</v>
      </c>
      <c r="J12" s="26">
        <v>3758762.696</v>
      </c>
      <c r="K12" s="26">
        <v>3620849.094</v>
      </c>
      <c r="L12" s="26">
        <v>3528782.6170000001</v>
      </c>
      <c r="M12" s="26">
        <v>3407952.662</v>
      </c>
      <c r="N12" s="26">
        <v>3536028</v>
      </c>
      <c r="O12" s="26">
        <v>3500904</v>
      </c>
      <c r="P12" s="26">
        <v>3371331.986</v>
      </c>
      <c r="Q12" s="26">
        <v>3318679.2480000001</v>
      </c>
      <c r="R12" s="26">
        <v>3482423.469</v>
      </c>
      <c r="S12" s="26">
        <v>3909698.6310000001</v>
      </c>
      <c r="T12" s="26">
        <v>3950713.5980000002</v>
      </c>
      <c r="U12" s="26">
        <v>3996875.2</v>
      </c>
    </row>
    <row r="13" spans="1:21" ht="30" customHeight="1" x14ac:dyDescent="0.2">
      <c r="A13" s="110" t="s">
        <v>12</v>
      </c>
      <c r="B13" s="111" t="s">
        <v>888</v>
      </c>
      <c r="C13" s="112" t="s">
        <v>13</v>
      </c>
      <c r="D13" s="23" t="s">
        <v>1195</v>
      </c>
      <c r="E13" s="25">
        <v>483406.81</v>
      </c>
      <c r="F13" s="25">
        <v>422800.31599999999</v>
      </c>
      <c r="G13" s="25">
        <v>412556.31199999998</v>
      </c>
      <c r="H13" s="25">
        <v>366925.18900000001</v>
      </c>
      <c r="I13" s="25">
        <v>336461.30300000001</v>
      </c>
      <c r="J13" s="25">
        <v>329081.098</v>
      </c>
      <c r="K13" s="25">
        <v>327055.658</v>
      </c>
      <c r="L13" s="25">
        <v>329561.12900000002</v>
      </c>
      <c r="M13" s="25">
        <v>314950.86</v>
      </c>
      <c r="N13" s="25">
        <v>315951</v>
      </c>
      <c r="O13" s="25">
        <v>302948</v>
      </c>
      <c r="P13" s="25">
        <v>297314</v>
      </c>
      <c r="Q13" s="25">
        <v>313253.40399999998</v>
      </c>
      <c r="R13" s="25">
        <v>293425.29200000002</v>
      </c>
      <c r="S13" s="25">
        <v>263158.46799999999</v>
      </c>
      <c r="T13" s="25">
        <v>273555.64399999997</v>
      </c>
      <c r="U13" s="25">
        <v>263311.58100000001</v>
      </c>
    </row>
    <row r="14" spans="1:21" ht="30" customHeight="1" x14ac:dyDescent="0.2">
      <c r="A14" s="110" t="s">
        <v>12</v>
      </c>
      <c r="B14" s="111" t="s">
        <v>888</v>
      </c>
      <c r="C14" s="112" t="s">
        <v>13</v>
      </c>
      <c r="D14" s="24" t="s">
        <v>1196</v>
      </c>
      <c r="E14" s="26">
        <v>859995.821</v>
      </c>
      <c r="F14" s="26">
        <v>695648.56799999997</v>
      </c>
      <c r="G14" s="26">
        <v>673914.09299999999</v>
      </c>
      <c r="H14" s="26">
        <v>663203.48300000001</v>
      </c>
      <c r="I14" s="26">
        <v>657225.723</v>
      </c>
      <c r="J14" s="26">
        <v>650999.18999999994</v>
      </c>
      <c r="K14" s="26">
        <v>582484.19900000002</v>
      </c>
      <c r="L14" s="26">
        <v>551712.70299999998</v>
      </c>
      <c r="M14" s="26">
        <v>534578.44400000002</v>
      </c>
      <c r="N14" s="26">
        <v>570286</v>
      </c>
      <c r="O14" s="26">
        <v>501790</v>
      </c>
      <c r="P14" s="26">
        <v>580676.72699999996</v>
      </c>
      <c r="Q14" s="26">
        <v>627686.28500000003</v>
      </c>
      <c r="R14" s="26">
        <v>553706.25699999998</v>
      </c>
      <c r="S14" s="26">
        <v>626105.68700000003</v>
      </c>
      <c r="T14" s="26">
        <v>738531.69799999997</v>
      </c>
      <c r="U14" s="26">
        <v>673441.74300000002</v>
      </c>
    </row>
    <row r="15" spans="1:21" ht="30" customHeight="1" x14ac:dyDescent="0.2">
      <c r="A15" s="110" t="s">
        <v>14</v>
      </c>
      <c r="B15" s="111" t="s">
        <v>888</v>
      </c>
      <c r="C15" s="112" t="s">
        <v>15</v>
      </c>
      <c r="D15" s="23" t="s">
        <v>1195</v>
      </c>
      <c r="E15" s="25">
        <v>622937.90700000001</v>
      </c>
      <c r="F15" s="25">
        <v>632017.32299999997</v>
      </c>
      <c r="G15" s="25">
        <v>626995.16299999994</v>
      </c>
      <c r="H15" s="25">
        <v>693467.397</v>
      </c>
      <c r="I15" s="25">
        <v>589754.76</v>
      </c>
      <c r="J15" s="25">
        <v>588623.69099999999</v>
      </c>
      <c r="K15" s="25">
        <v>600344.451</v>
      </c>
      <c r="L15" s="25">
        <v>617978.34699999995</v>
      </c>
      <c r="M15" s="25">
        <v>615587.12600000005</v>
      </c>
      <c r="N15" s="25">
        <v>602347</v>
      </c>
      <c r="O15" s="25">
        <v>601886</v>
      </c>
      <c r="P15" s="25">
        <v>546497</v>
      </c>
      <c r="Q15" s="25">
        <v>529391.58900000004</v>
      </c>
      <c r="R15" s="25">
        <v>526236.87399999995</v>
      </c>
      <c r="S15" s="25">
        <v>491244.21</v>
      </c>
      <c r="T15" s="25">
        <v>491775.80900000001</v>
      </c>
      <c r="U15" s="25">
        <v>511797.03600000002</v>
      </c>
    </row>
    <row r="16" spans="1:21" ht="30" customHeight="1" x14ac:dyDescent="0.2">
      <c r="A16" s="110" t="s">
        <v>14</v>
      </c>
      <c r="B16" s="111" t="s">
        <v>888</v>
      </c>
      <c r="C16" s="112" t="s">
        <v>15</v>
      </c>
      <c r="D16" s="24" t="s">
        <v>1196</v>
      </c>
      <c r="E16" s="26">
        <v>1280585.8149999999</v>
      </c>
      <c r="F16" s="26">
        <v>1191160.077</v>
      </c>
      <c r="G16" s="26">
        <v>1201447.416</v>
      </c>
      <c r="H16" s="26">
        <v>1268250.557</v>
      </c>
      <c r="I16" s="26">
        <v>1203185.92</v>
      </c>
      <c r="J16" s="26">
        <v>1257077.4609999999</v>
      </c>
      <c r="K16" s="26">
        <v>1222735.567</v>
      </c>
      <c r="L16" s="26">
        <v>1240265.477</v>
      </c>
      <c r="M16" s="26">
        <v>1304379.83</v>
      </c>
      <c r="N16" s="26">
        <v>1320682</v>
      </c>
      <c r="O16" s="26">
        <v>1193684</v>
      </c>
      <c r="P16" s="26">
        <v>1253092.094</v>
      </c>
      <c r="Q16" s="26">
        <v>1204375.696</v>
      </c>
      <c r="R16" s="26">
        <v>1130020.399</v>
      </c>
      <c r="S16" s="26">
        <v>1274269.233</v>
      </c>
      <c r="T16" s="26">
        <v>1524802.2549999999</v>
      </c>
      <c r="U16" s="26">
        <v>1519847.2660000001</v>
      </c>
    </row>
    <row r="17" spans="1:21" ht="30" customHeight="1" x14ac:dyDescent="0.2">
      <c r="A17" s="110" t="s">
        <v>16</v>
      </c>
      <c r="B17" s="111" t="s">
        <v>888</v>
      </c>
      <c r="C17" s="112" t="s">
        <v>17</v>
      </c>
      <c r="D17" s="23" t="s">
        <v>1195</v>
      </c>
      <c r="E17" s="25">
        <v>737092.19499999995</v>
      </c>
      <c r="F17" s="25">
        <v>738913.51899999997</v>
      </c>
      <c r="G17" s="25">
        <v>740694.81499999994</v>
      </c>
      <c r="H17" s="25">
        <v>699955.05099999998</v>
      </c>
      <c r="I17" s="25">
        <v>737213.03300000005</v>
      </c>
      <c r="J17" s="25">
        <v>672527.12800000003</v>
      </c>
      <c r="K17" s="25">
        <v>665077.70799999998</v>
      </c>
      <c r="L17" s="25">
        <v>674539.69900000002</v>
      </c>
      <c r="M17" s="25">
        <v>711090.56900000002</v>
      </c>
      <c r="N17" s="25">
        <v>728486</v>
      </c>
      <c r="O17" s="25">
        <v>752230</v>
      </c>
      <c r="P17" s="25">
        <v>782590</v>
      </c>
      <c r="Q17" s="25">
        <v>804023.92599999998</v>
      </c>
      <c r="R17" s="25">
        <v>776358.59900000005</v>
      </c>
      <c r="S17" s="25">
        <v>757721.8</v>
      </c>
      <c r="T17" s="25">
        <v>775578.36800000002</v>
      </c>
      <c r="U17" s="25">
        <v>750173.80099999998</v>
      </c>
    </row>
    <row r="18" spans="1:21" ht="30" customHeight="1" x14ac:dyDescent="0.2">
      <c r="A18" s="110" t="s">
        <v>16</v>
      </c>
      <c r="B18" s="111" t="s">
        <v>888</v>
      </c>
      <c r="C18" s="112" t="s">
        <v>17</v>
      </c>
      <c r="D18" s="24" t="s">
        <v>1196</v>
      </c>
      <c r="E18" s="26">
        <v>1719022.7180000001</v>
      </c>
      <c r="F18" s="26">
        <v>1654494.969</v>
      </c>
      <c r="G18" s="26">
        <v>1611973.379</v>
      </c>
      <c r="H18" s="26">
        <v>1707021.267</v>
      </c>
      <c r="I18" s="26">
        <v>1894302.496</v>
      </c>
      <c r="J18" s="26">
        <v>1740562.9979999999</v>
      </c>
      <c r="K18" s="26">
        <v>1657155.5220000001</v>
      </c>
      <c r="L18" s="26">
        <v>1578404.125</v>
      </c>
      <c r="M18" s="26">
        <v>1673955.0290000001</v>
      </c>
      <c r="N18" s="26">
        <v>1810561</v>
      </c>
      <c r="O18" s="26">
        <v>1707503</v>
      </c>
      <c r="P18" s="26">
        <v>2035611.8330000001</v>
      </c>
      <c r="Q18" s="26">
        <v>2115114.693</v>
      </c>
      <c r="R18" s="26">
        <v>2004376.4110000001</v>
      </c>
      <c r="S18" s="26">
        <v>2326499.4410000001</v>
      </c>
      <c r="T18" s="26">
        <v>2705870.3339999998</v>
      </c>
      <c r="U18" s="26">
        <v>2544270.446</v>
      </c>
    </row>
    <row r="19" spans="1:21" ht="30" customHeight="1" x14ac:dyDescent="0.2">
      <c r="A19" s="110" t="s">
        <v>18</v>
      </c>
      <c r="B19" s="111" t="s">
        <v>888</v>
      </c>
      <c r="C19" s="112" t="s">
        <v>19</v>
      </c>
      <c r="D19" s="23" t="s">
        <v>1195</v>
      </c>
      <c r="E19" s="25">
        <v>111127.09</v>
      </c>
      <c r="F19" s="25">
        <v>100296.825</v>
      </c>
      <c r="G19" s="25">
        <v>95949.267000000007</v>
      </c>
      <c r="H19" s="25">
        <v>105326.105</v>
      </c>
      <c r="I19" s="25">
        <v>99774.724000000002</v>
      </c>
      <c r="J19" s="25">
        <v>94564.551000000007</v>
      </c>
      <c r="K19" s="25">
        <v>98680.349000000002</v>
      </c>
      <c r="L19" s="25">
        <v>98796.415999999997</v>
      </c>
      <c r="M19" s="25">
        <v>101651.489</v>
      </c>
      <c r="N19" s="25">
        <v>90687</v>
      </c>
      <c r="O19" s="25">
        <v>88481</v>
      </c>
      <c r="P19" s="25">
        <v>89117</v>
      </c>
      <c r="Q19" s="25">
        <v>86508.266000000003</v>
      </c>
      <c r="R19" s="25">
        <v>86468.910999999993</v>
      </c>
      <c r="S19" s="25">
        <v>78345.067999999999</v>
      </c>
      <c r="T19" s="25">
        <v>76395.975999999995</v>
      </c>
      <c r="U19" s="25">
        <v>77207.483999999997</v>
      </c>
    </row>
    <row r="20" spans="1:21" ht="30" customHeight="1" x14ac:dyDescent="0.2">
      <c r="A20" s="110" t="s">
        <v>18</v>
      </c>
      <c r="B20" s="111" t="s">
        <v>888</v>
      </c>
      <c r="C20" s="112" t="s">
        <v>19</v>
      </c>
      <c r="D20" s="24" t="s">
        <v>1196</v>
      </c>
      <c r="E20" s="26">
        <v>685729.36800000002</v>
      </c>
      <c r="F20" s="26">
        <v>631318.73199999996</v>
      </c>
      <c r="G20" s="26">
        <v>622499.09600000002</v>
      </c>
      <c r="H20" s="26">
        <v>695065.28599999996</v>
      </c>
      <c r="I20" s="26">
        <v>673575.78399999999</v>
      </c>
      <c r="J20" s="26">
        <v>650469.77300000004</v>
      </c>
      <c r="K20" s="26">
        <v>701849.701</v>
      </c>
      <c r="L20" s="26">
        <v>703803.84100000001</v>
      </c>
      <c r="M20" s="26">
        <v>712419.429</v>
      </c>
      <c r="N20" s="26">
        <v>650843</v>
      </c>
      <c r="O20" s="26">
        <v>643697</v>
      </c>
      <c r="P20" s="26">
        <v>651617.87399999995</v>
      </c>
      <c r="Q20" s="26">
        <v>661952.71600000001</v>
      </c>
      <c r="R20" s="26">
        <v>744810.84199999995</v>
      </c>
      <c r="S20" s="26">
        <v>719432.33200000005</v>
      </c>
      <c r="T20" s="26">
        <v>720054.94400000002</v>
      </c>
      <c r="U20" s="26">
        <v>799496.027</v>
      </c>
    </row>
    <row r="21" spans="1:21" ht="30" customHeight="1" x14ac:dyDescent="0.2">
      <c r="A21" s="110" t="s">
        <v>20</v>
      </c>
      <c r="B21" s="111" t="s">
        <v>1197</v>
      </c>
      <c r="C21" s="112" t="s">
        <v>21</v>
      </c>
      <c r="D21" s="23" t="s">
        <v>1195</v>
      </c>
      <c r="E21" s="25">
        <v>5837.723</v>
      </c>
      <c r="F21" s="25">
        <v>3555.7719999999999</v>
      </c>
      <c r="G21" s="25">
        <v>2818.9760000000001</v>
      </c>
      <c r="H21" s="25">
        <v>3334.3220000000001</v>
      </c>
      <c r="I21" s="25">
        <v>3201.8510000000001</v>
      </c>
      <c r="J21" s="25">
        <v>2698.8090000000002</v>
      </c>
      <c r="K21" s="25">
        <v>3746.3649999999998</v>
      </c>
      <c r="L21" s="25">
        <v>2681.4679999999998</v>
      </c>
      <c r="M21" s="25">
        <v>2868.5149999999999</v>
      </c>
      <c r="N21" s="25">
        <v>2819</v>
      </c>
      <c r="O21" s="25">
        <v>2795</v>
      </c>
      <c r="P21" s="25">
        <v>2766</v>
      </c>
      <c r="Q21" s="25">
        <v>3334.6089999999999</v>
      </c>
      <c r="R21" s="25">
        <v>3502.3870000000002</v>
      </c>
      <c r="S21" s="25">
        <v>3695.683</v>
      </c>
      <c r="T21" s="25">
        <v>3472.703</v>
      </c>
      <c r="U21" s="25">
        <v>3220.3809999999999</v>
      </c>
    </row>
    <row r="22" spans="1:21" ht="30" customHeight="1" x14ac:dyDescent="0.2">
      <c r="A22" s="110" t="s">
        <v>20</v>
      </c>
      <c r="B22" s="111" t="s">
        <v>1197</v>
      </c>
      <c r="C22" s="112" t="s">
        <v>21</v>
      </c>
      <c r="D22" s="24" t="s">
        <v>1196</v>
      </c>
      <c r="E22" s="26">
        <v>29644.028999999999</v>
      </c>
      <c r="F22" s="26">
        <v>18906.681</v>
      </c>
      <c r="G22" s="26">
        <v>14590.300999999999</v>
      </c>
      <c r="H22" s="26">
        <v>16556.346000000001</v>
      </c>
      <c r="I22" s="26">
        <v>16137.414000000001</v>
      </c>
      <c r="J22" s="26">
        <v>14316.022000000001</v>
      </c>
      <c r="K22" s="26">
        <v>19624.181</v>
      </c>
      <c r="L22" s="26">
        <v>14475.596</v>
      </c>
      <c r="M22" s="26">
        <v>14981.855</v>
      </c>
      <c r="N22" s="26">
        <v>14677</v>
      </c>
      <c r="O22" s="26">
        <v>15047</v>
      </c>
      <c r="P22" s="26">
        <v>14401.14</v>
      </c>
      <c r="Q22" s="26">
        <v>17495.228999999999</v>
      </c>
      <c r="R22" s="26">
        <v>23245.651000000002</v>
      </c>
      <c r="S22" s="26">
        <v>28553.14</v>
      </c>
      <c r="T22" s="26">
        <v>27948.181</v>
      </c>
      <c r="U22" s="26">
        <v>24930.947</v>
      </c>
    </row>
    <row r="23" spans="1:21" ht="30" customHeight="1" x14ac:dyDescent="0.2">
      <c r="A23" s="110" t="s">
        <v>22</v>
      </c>
      <c r="B23" s="111" t="s">
        <v>1197</v>
      </c>
      <c r="C23" s="112" t="s">
        <v>23</v>
      </c>
      <c r="D23" s="23" t="s">
        <v>1195</v>
      </c>
      <c r="E23" s="25">
        <v>2093.6660000000002</v>
      </c>
      <c r="F23" s="25">
        <v>2102.2890000000002</v>
      </c>
      <c r="G23" s="25">
        <v>2145.038</v>
      </c>
      <c r="H23" s="25">
        <v>2000.971</v>
      </c>
      <c r="I23" s="25">
        <v>1903.471</v>
      </c>
      <c r="J23" s="25">
        <v>1675.546</v>
      </c>
      <c r="K23" s="25">
        <v>1475.64</v>
      </c>
      <c r="L23" s="25">
        <v>1463.4480000000001</v>
      </c>
      <c r="M23" s="25">
        <v>1421.8320000000001</v>
      </c>
      <c r="N23" s="25" t="s">
        <v>1199</v>
      </c>
      <c r="O23" s="25">
        <v>1108</v>
      </c>
      <c r="P23" s="25">
        <v>951</v>
      </c>
      <c r="Q23" s="25">
        <v>165</v>
      </c>
      <c r="R23" s="25">
        <v>41.652000000000001</v>
      </c>
      <c r="S23" s="25">
        <v>35.984000000000002</v>
      </c>
      <c r="T23" s="25">
        <v>23.074000000000002</v>
      </c>
      <c r="U23" s="25">
        <v>8.0120000000000005</v>
      </c>
    </row>
    <row r="24" spans="1:21" ht="30" customHeight="1" x14ac:dyDescent="0.2">
      <c r="A24" s="110" t="s">
        <v>22</v>
      </c>
      <c r="B24" s="111" t="s">
        <v>1197</v>
      </c>
      <c r="C24" s="112" t="s">
        <v>23</v>
      </c>
      <c r="D24" s="24" t="s">
        <v>1196</v>
      </c>
      <c r="E24" s="26">
        <v>8810.3340000000007</v>
      </c>
      <c r="F24" s="26">
        <v>9887.2610000000004</v>
      </c>
      <c r="G24" s="26">
        <v>11293.502</v>
      </c>
      <c r="H24" s="26">
        <v>10729.138000000001</v>
      </c>
      <c r="I24" s="26">
        <v>10154.355</v>
      </c>
      <c r="J24" s="26">
        <v>10175.166999999999</v>
      </c>
      <c r="K24" s="26">
        <v>10365.67</v>
      </c>
      <c r="L24" s="26">
        <v>7688.9080000000004</v>
      </c>
      <c r="M24" s="26">
        <v>6964.7240000000002</v>
      </c>
      <c r="N24" s="26" t="s">
        <v>1199</v>
      </c>
      <c r="O24" s="26">
        <v>7130</v>
      </c>
      <c r="P24" s="26">
        <v>5650.0730000000003</v>
      </c>
      <c r="Q24" s="26">
        <v>1321.9880000000001</v>
      </c>
      <c r="R24" s="26">
        <v>338.59300000000002</v>
      </c>
      <c r="S24" s="26">
        <v>322.24200000000002</v>
      </c>
      <c r="T24" s="26">
        <v>231.51400000000001</v>
      </c>
      <c r="U24" s="26">
        <v>91.412000000000006</v>
      </c>
    </row>
    <row r="25" spans="1:21" ht="30" customHeight="1" x14ac:dyDescent="0.2">
      <c r="A25" s="110" t="s">
        <v>24</v>
      </c>
      <c r="B25" s="111" t="s">
        <v>1197</v>
      </c>
      <c r="C25" s="112" t="s">
        <v>25</v>
      </c>
      <c r="D25" s="23" t="s">
        <v>1195</v>
      </c>
      <c r="E25" s="25">
        <v>196086.677</v>
      </c>
      <c r="F25" s="25">
        <v>231655.04500000001</v>
      </c>
      <c r="G25" s="25">
        <v>222748.29699999999</v>
      </c>
      <c r="H25" s="25">
        <v>216207.13399999999</v>
      </c>
      <c r="I25" s="25">
        <v>217712.04800000001</v>
      </c>
      <c r="J25" s="25">
        <v>202375.40599999999</v>
      </c>
      <c r="K25" s="25">
        <v>203433.617</v>
      </c>
      <c r="L25" s="25">
        <v>184870.70600000001</v>
      </c>
      <c r="M25" s="25">
        <v>170259.93</v>
      </c>
      <c r="N25" s="25">
        <v>160913</v>
      </c>
      <c r="O25" s="25">
        <v>156134</v>
      </c>
      <c r="P25" s="25">
        <v>156799</v>
      </c>
      <c r="Q25" s="25">
        <v>158597.079</v>
      </c>
      <c r="R25" s="25">
        <v>166116.20499999999</v>
      </c>
      <c r="S25" s="25">
        <v>171760.837</v>
      </c>
      <c r="T25" s="25">
        <v>146271.67800000001</v>
      </c>
      <c r="U25" s="25">
        <v>149533.755</v>
      </c>
    </row>
    <row r="26" spans="1:21" ht="30" customHeight="1" x14ac:dyDescent="0.2">
      <c r="A26" s="110" t="s">
        <v>24</v>
      </c>
      <c r="B26" s="111" t="s">
        <v>1197</v>
      </c>
      <c r="C26" s="112" t="s">
        <v>25</v>
      </c>
      <c r="D26" s="24" t="s">
        <v>1196</v>
      </c>
      <c r="E26" s="26">
        <v>309336.05</v>
      </c>
      <c r="F26" s="26">
        <v>362549.11200000002</v>
      </c>
      <c r="G26" s="26">
        <v>336707.15500000003</v>
      </c>
      <c r="H26" s="26">
        <v>341172.60700000002</v>
      </c>
      <c r="I26" s="26">
        <v>437823.27</v>
      </c>
      <c r="J26" s="26">
        <v>350695.98300000001</v>
      </c>
      <c r="K26" s="26">
        <v>333013.25199999998</v>
      </c>
      <c r="L26" s="26">
        <v>308288.87900000002</v>
      </c>
      <c r="M26" s="26">
        <v>299343.23</v>
      </c>
      <c r="N26" s="26">
        <v>311655</v>
      </c>
      <c r="O26" s="26">
        <v>296967</v>
      </c>
      <c r="P26" s="26">
        <v>283985.29399999999</v>
      </c>
      <c r="Q26" s="26">
        <v>306984.196</v>
      </c>
      <c r="R26" s="26">
        <v>305414.54700000002</v>
      </c>
      <c r="S26" s="26">
        <v>341456.39199999999</v>
      </c>
      <c r="T26" s="26">
        <v>344882.78700000001</v>
      </c>
      <c r="U26" s="26">
        <v>354195.44500000001</v>
      </c>
    </row>
    <row r="27" spans="1:21" ht="30" customHeight="1" x14ac:dyDescent="0.2">
      <c r="A27" s="110" t="s">
        <v>26</v>
      </c>
      <c r="B27" s="111" t="s">
        <v>888</v>
      </c>
      <c r="C27" s="112" t="s">
        <v>27</v>
      </c>
      <c r="D27" s="23" t="s">
        <v>1195</v>
      </c>
      <c r="E27" s="25">
        <v>310646.49699999997</v>
      </c>
      <c r="F27" s="25">
        <v>298248.24800000002</v>
      </c>
      <c r="G27" s="25">
        <v>314310.087</v>
      </c>
      <c r="H27" s="25">
        <v>311257.848</v>
      </c>
      <c r="I27" s="25">
        <v>254171.62299999999</v>
      </c>
      <c r="J27" s="25">
        <v>226970.05799999999</v>
      </c>
      <c r="K27" s="25">
        <v>219965.34700000001</v>
      </c>
      <c r="L27" s="25">
        <v>223107.56700000001</v>
      </c>
      <c r="M27" s="25">
        <v>230097.375</v>
      </c>
      <c r="N27" s="25">
        <v>231662</v>
      </c>
      <c r="O27" s="25">
        <v>222647</v>
      </c>
      <c r="P27" s="25">
        <v>240737</v>
      </c>
      <c r="Q27" s="25">
        <v>242611.76199999999</v>
      </c>
      <c r="R27" s="25">
        <v>252854.72899999999</v>
      </c>
      <c r="S27" s="25">
        <v>237345.785</v>
      </c>
      <c r="T27" s="25">
        <v>226613.79399999999</v>
      </c>
      <c r="U27" s="25">
        <v>231927.701</v>
      </c>
    </row>
    <row r="28" spans="1:21" ht="30" customHeight="1" x14ac:dyDescent="0.2">
      <c r="A28" s="110" t="s">
        <v>26</v>
      </c>
      <c r="B28" s="111" t="s">
        <v>888</v>
      </c>
      <c r="C28" s="112" t="s">
        <v>27</v>
      </c>
      <c r="D28" s="24" t="s">
        <v>1196</v>
      </c>
      <c r="E28" s="26">
        <v>1091202.1459999999</v>
      </c>
      <c r="F28" s="26">
        <v>1060263.8359999999</v>
      </c>
      <c r="G28" s="26">
        <v>1078182.699</v>
      </c>
      <c r="H28" s="26">
        <v>1111035.037</v>
      </c>
      <c r="I28" s="26">
        <v>1088130.273</v>
      </c>
      <c r="J28" s="26">
        <v>1045700.635</v>
      </c>
      <c r="K28" s="26">
        <v>951037.75300000003</v>
      </c>
      <c r="L28" s="26">
        <v>951881.93799999997</v>
      </c>
      <c r="M28" s="26">
        <v>966936.60199999996</v>
      </c>
      <c r="N28" s="26">
        <v>974368</v>
      </c>
      <c r="O28" s="26">
        <v>1037416</v>
      </c>
      <c r="P28" s="26">
        <v>1148964.2120000001</v>
      </c>
      <c r="Q28" s="26">
        <v>1195514.071</v>
      </c>
      <c r="R28" s="26">
        <v>1269211.1710000001</v>
      </c>
      <c r="S28" s="26">
        <v>1605734.814</v>
      </c>
      <c r="T28" s="26">
        <v>1698898.1540000001</v>
      </c>
      <c r="U28" s="26">
        <v>1601719.2109999999</v>
      </c>
    </row>
    <row r="29" spans="1:21" ht="30" customHeight="1" x14ac:dyDescent="0.2">
      <c r="A29" s="110" t="s">
        <v>28</v>
      </c>
      <c r="B29" s="111" t="s">
        <v>888</v>
      </c>
      <c r="C29" s="112" t="s">
        <v>29</v>
      </c>
      <c r="D29" s="23" t="s">
        <v>1195</v>
      </c>
      <c r="E29" s="25">
        <v>13385.366</v>
      </c>
      <c r="F29" s="25">
        <v>2106.8359999999998</v>
      </c>
      <c r="G29" s="25">
        <v>1668.2860000000001</v>
      </c>
      <c r="H29" s="25">
        <v>1616.1949999999999</v>
      </c>
      <c r="I29" s="25">
        <v>4882.9170000000004</v>
      </c>
      <c r="J29" s="25">
        <v>956.702</v>
      </c>
      <c r="K29" s="25">
        <v>916.69799999999998</v>
      </c>
      <c r="L29" s="25">
        <v>3663.585</v>
      </c>
      <c r="M29" s="25">
        <v>7463.8950000000004</v>
      </c>
      <c r="N29" s="25">
        <v>793</v>
      </c>
      <c r="O29" s="25">
        <v>2162</v>
      </c>
      <c r="P29" s="25">
        <v>4549</v>
      </c>
      <c r="Q29" s="25" t="s">
        <v>1199</v>
      </c>
      <c r="R29" s="25" t="s">
        <v>1199</v>
      </c>
      <c r="S29" s="25" t="s">
        <v>1199</v>
      </c>
      <c r="T29" s="25" t="s">
        <v>1199</v>
      </c>
      <c r="U29" s="25" t="s">
        <v>1199</v>
      </c>
    </row>
    <row r="30" spans="1:21" ht="30" customHeight="1" x14ac:dyDescent="0.2">
      <c r="A30" s="110" t="s">
        <v>28</v>
      </c>
      <c r="B30" s="111" t="s">
        <v>888</v>
      </c>
      <c r="C30" s="112" t="s">
        <v>29</v>
      </c>
      <c r="D30" s="24" t="s">
        <v>1196</v>
      </c>
      <c r="E30" s="26">
        <v>18453.642</v>
      </c>
      <c r="F30" s="26">
        <v>4694.7389999999996</v>
      </c>
      <c r="G30" s="26">
        <v>4304.8069999999998</v>
      </c>
      <c r="H30" s="26">
        <v>4054.4070000000002</v>
      </c>
      <c r="I30" s="26">
        <v>9498.2389999999996</v>
      </c>
      <c r="J30" s="26">
        <v>2321.63</v>
      </c>
      <c r="K30" s="26">
        <v>2041.309</v>
      </c>
      <c r="L30" s="26">
        <v>9823.7880000000005</v>
      </c>
      <c r="M30" s="26">
        <v>13808.797</v>
      </c>
      <c r="N30" s="26">
        <v>2407</v>
      </c>
      <c r="O30" s="26">
        <v>5914</v>
      </c>
      <c r="P30" s="26">
        <v>13447.153</v>
      </c>
      <c r="Q30" s="26" t="s">
        <v>1199</v>
      </c>
      <c r="R30" s="26" t="s">
        <v>1199</v>
      </c>
      <c r="S30" s="26" t="s">
        <v>1199</v>
      </c>
      <c r="T30" s="26" t="s">
        <v>1199</v>
      </c>
      <c r="U30" s="26" t="s">
        <v>1199</v>
      </c>
    </row>
    <row r="31" spans="1:21" ht="30" customHeight="1" x14ac:dyDescent="0.2">
      <c r="A31" s="110" t="s">
        <v>30</v>
      </c>
      <c r="B31" s="111" t="s">
        <v>888</v>
      </c>
      <c r="C31" s="112" t="s">
        <v>31</v>
      </c>
      <c r="D31" s="23" t="s">
        <v>1195</v>
      </c>
      <c r="E31" s="25">
        <v>61053.93</v>
      </c>
      <c r="F31" s="25">
        <v>58147.792000000001</v>
      </c>
      <c r="G31" s="25">
        <v>67127.532999999996</v>
      </c>
      <c r="H31" s="25">
        <v>79893.933999999994</v>
      </c>
      <c r="I31" s="25">
        <v>66656.384000000005</v>
      </c>
      <c r="J31" s="25">
        <v>64166.203999999998</v>
      </c>
      <c r="K31" s="25">
        <v>66545.350000000006</v>
      </c>
      <c r="L31" s="25">
        <v>83012.691000000006</v>
      </c>
      <c r="M31" s="25">
        <v>89496.252999999997</v>
      </c>
      <c r="N31" s="25">
        <v>67167</v>
      </c>
      <c r="O31" s="25">
        <v>63378</v>
      </c>
      <c r="P31" s="25">
        <v>73043</v>
      </c>
      <c r="Q31" s="25">
        <v>69618.165999999997</v>
      </c>
      <c r="R31" s="25">
        <v>79861.627999999997</v>
      </c>
      <c r="S31" s="25">
        <v>54790.400999999998</v>
      </c>
      <c r="T31" s="25">
        <v>54170.233</v>
      </c>
      <c r="U31" s="25">
        <v>58324.845000000001</v>
      </c>
    </row>
    <row r="32" spans="1:21" ht="30" customHeight="1" x14ac:dyDescent="0.2">
      <c r="A32" s="110" t="s">
        <v>30</v>
      </c>
      <c r="B32" s="111" t="s">
        <v>888</v>
      </c>
      <c r="C32" s="112" t="s">
        <v>31</v>
      </c>
      <c r="D32" s="24" t="s">
        <v>1196</v>
      </c>
      <c r="E32" s="26">
        <v>95950.013999999996</v>
      </c>
      <c r="F32" s="26">
        <v>87252.823000000004</v>
      </c>
      <c r="G32" s="26">
        <v>99296.353000000003</v>
      </c>
      <c r="H32" s="26">
        <v>124315.061</v>
      </c>
      <c r="I32" s="26">
        <v>117066.65700000001</v>
      </c>
      <c r="J32" s="26">
        <v>109710.19100000001</v>
      </c>
      <c r="K32" s="26">
        <v>110476.549</v>
      </c>
      <c r="L32" s="26">
        <v>132414.041</v>
      </c>
      <c r="M32" s="26">
        <v>146186.31299999999</v>
      </c>
      <c r="N32" s="26">
        <v>120961</v>
      </c>
      <c r="O32" s="26">
        <v>105784</v>
      </c>
      <c r="P32" s="26">
        <v>148380.11499999999</v>
      </c>
      <c r="Q32" s="26">
        <v>153502.78099999999</v>
      </c>
      <c r="R32" s="26">
        <v>169586.28200000001</v>
      </c>
      <c r="S32" s="26">
        <v>126456.383</v>
      </c>
      <c r="T32" s="26">
        <v>134336.75099999999</v>
      </c>
      <c r="U32" s="26">
        <v>193429.005</v>
      </c>
    </row>
    <row r="33" spans="1:21" ht="30" customHeight="1" x14ac:dyDescent="0.2">
      <c r="A33" s="110" t="s">
        <v>32</v>
      </c>
      <c r="B33" s="111" t="s">
        <v>888</v>
      </c>
      <c r="C33" s="112" t="s">
        <v>33</v>
      </c>
      <c r="D33" s="23" t="s">
        <v>1195</v>
      </c>
      <c r="E33" s="25">
        <v>232618.22200000001</v>
      </c>
      <c r="F33" s="25">
        <v>193960.397</v>
      </c>
      <c r="G33" s="25">
        <v>208295.09599999999</v>
      </c>
      <c r="H33" s="25">
        <v>219838.2</v>
      </c>
      <c r="I33" s="25">
        <v>208920.402</v>
      </c>
      <c r="J33" s="25">
        <v>204935.17600000001</v>
      </c>
      <c r="K33" s="25">
        <v>184700.77799999999</v>
      </c>
      <c r="L33" s="25">
        <v>173566.894</v>
      </c>
      <c r="M33" s="25">
        <v>233109.64799999999</v>
      </c>
      <c r="N33" s="25">
        <v>200810</v>
      </c>
      <c r="O33" s="25">
        <v>206368</v>
      </c>
      <c r="P33" s="25">
        <v>239186</v>
      </c>
      <c r="Q33" s="25">
        <v>214055.81099999999</v>
      </c>
      <c r="R33" s="25">
        <v>218467.01800000001</v>
      </c>
      <c r="S33" s="25">
        <v>200268.41500000001</v>
      </c>
      <c r="T33" s="25">
        <v>186366.06899999999</v>
      </c>
      <c r="U33" s="25">
        <v>190865.747</v>
      </c>
    </row>
    <row r="34" spans="1:21" ht="30" customHeight="1" x14ac:dyDescent="0.2">
      <c r="A34" s="110" t="s">
        <v>32</v>
      </c>
      <c r="B34" s="111" t="s">
        <v>888</v>
      </c>
      <c r="C34" s="112" t="s">
        <v>33</v>
      </c>
      <c r="D34" s="24" t="s">
        <v>1196</v>
      </c>
      <c r="E34" s="26">
        <v>360006.02100000001</v>
      </c>
      <c r="F34" s="26">
        <v>318657.33399999997</v>
      </c>
      <c r="G34" s="26">
        <v>351588.80900000001</v>
      </c>
      <c r="H34" s="26">
        <v>400206.72899999999</v>
      </c>
      <c r="I34" s="26">
        <v>430858.26299999998</v>
      </c>
      <c r="J34" s="26">
        <v>419759.70600000001</v>
      </c>
      <c r="K34" s="26">
        <v>375736.87900000002</v>
      </c>
      <c r="L34" s="26">
        <v>346099.33199999999</v>
      </c>
      <c r="M34" s="26">
        <v>384955.25799999997</v>
      </c>
      <c r="N34" s="26">
        <v>437048</v>
      </c>
      <c r="O34" s="26">
        <v>402028</v>
      </c>
      <c r="P34" s="26">
        <v>530222.36100000003</v>
      </c>
      <c r="Q34" s="26">
        <v>540093.21600000001</v>
      </c>
      <c r="R34" s="26">
        <v>520431.05599999998</v>
      </c>
      <c r="S34" s="26">
        <v>539202.43700000003</v>
      </c>
      <c r="T34" s="26">
        <v>529231.35900000005</v>
      </c>
      <c r="U34" s="26">
        <v>543150.61699999997</v>
      </c>
    </row>
    <row r="35" spans="1:21" ht="30" customHeight="1" x14ac:dyDescent="0.2">
      <c r="A35" s="110" t="s">
        <v>34</v>
      </c>
      <c r="B35" s="111" t="s">
        <v>888</v>
      </c>
      <c r="C35" s="112" t="s">
        <v>35</v>
      </c>
      <c r="D35" s="23" t="s">
        <v>1195</v>
      </c>
      <c r="E35" s="25">
        <v>6576.5690000000004</v>
      </c>
      <c r="F35" s="25">
        <v>6093.7039999999997</v>
      </c>
      <c r="G35" s="25">
        <v>6513.9629999999997</v>
      </c>
      <c r="H35" s="25">
        <v>7690.527</v>
      </c>
      <c r="I35" s="25">
        <v>7161.8819999999996</v>
      </c>
      <c r="J35" s="25">
        <v>4987.0029999999997</v>
      </c>
      <c r="K35" s="25">
        <v>4053.79</v>
      </c>
      <c r="L35" s="25">
        <v>3852.7260000000001</v>
      </c>
      <c r="M35" s="25">
        <v>3783.2379999999998</v>
      </c>
      <c r="N35" s="25">
        <v>3103</v>
      </c>
      <c r="O35" s="25">
        <v>3142</v>
      </c>
      <c r="P35" s="25">
        <v>3267</v>
      </c>
      <c r="Q35" s="25">
        <v>2338.5659999999998</v>
      </c>
      <c r="R35" s="25">
        <v>2339.7629999999999</v>
      </c>
      <c r="S35" s="25">
        <v>2319.826</v>
      </c>
      <c r="T35" s="25">
        <v>2116.8719999999998</v>
      </c>
      <c r="U35" s="25">
        <v>2696.3339999999998</v>
      </c>
    </row>
    <row r="36" spans="1:21" ht="30" customHeight="1" x14ac:dyDescent="0.2">
      <c r="A36" s="110" t="s">
        <v>34</v>
      </c>
      <c r="B36" s="111" t="s">
        <v>888</v>
      </c>
      <c r="C36" s="112" t="s">
        <v>35</v>
      </c>
      <c r="D36" s="24" t="s">
        <v>1196</v>
      </c>
      <c r="E36" s="26">
        <v>27377.919999999998</v>
      </c>
      <c r="F36" s="26">
        <v>25431.624</v>
      </c>
      <c r="G36" s="26">
        <v>27804.553</v>
      </c>
      <c r="H36" s="26">
        <v>41664.576000000001</v>
      </c>
      <c r="I36" s="26">
        <v>39806.879000000001</v>
      </c>
      <c r="J36" s="26">
        <v>22174.357</v>
      </c>
      <c r="K36" s="26">
        <v>18996.13</v>
      </c>
      <c r="L36" s="26">
        <v>19658.735000000001</v>
      </c>
      <c r="M36" s="26">
        <v>18615.429</v>
      </c>
      <c r="N36" s="26">
        <v>16321</v>
      </c>
      <c r="O36" s="26">
        <v>14824</v>
      </c>
      <c r="P36" s="26">
        <v>16830.919999999998</v>
      </c>
      <c r="Q36" s="26">
        <v>12620.34</v>
      </c>
      <c r="R36" s="26">
        <v>14408.018</v>
      </c>
      <c r="S36" s="26">
        <v>19852.198</v>
      </c>
      <c r="T36" s="26">
        <v>16945.562000000002</v>
      </c>
      <c r="U36" s="26">
        <v>24240.096000000001</v>
      </c>
    </row>
    <row r="37" spans="1:21" ht="30" customHeight="1" x14ac:dyDescent="0.2">
      <c r="A37" s="110" t="s">
        <v>36</v>
      </c>
      <c r="B37" s="111" t="s">
        <v>1197</v>
      </c>
      <c r="C37" s="112" t="s">
        <v>37</v>
      </c>
      <c r="D37" s="23" t="s">
        <v>1195</v>
      </c>
      <c r="E37" s="25" t="s">
        <v>1199</v>
      </c>
      <c r="F37" s="25">
        <v>976.779</v>
      </c>
      <c r="G37" s="25">
        <v>1002.756</v>
      </c>
      <c r="H37" s="25">
        <v>1047.6320000000001</v>
      </c>
      <c r="I37" s="25">
        <v>1103.7650000000001</v>
      </c>
      <c r="J37" s="25">
        <v>1147.038</v>
      </c>
      <c r="K37" s="25">
        <v>1340.7449999999999</v>
      </c>
      <c r="L37" s="25" t="s">
        <v>1199</v>
      </c>
      <c r="M37" s="25" t="s">
        <v>1199</v>
      </c>
      <c r="N37" s="25" t="s">
        <v>1199</v>
      </c>
      <c r="O37" s="25" t="s">
        <v>1199</v>
      </c>
      <c r="P37" s="25" t="s">
        <v>1199</v>
      </c>
      <c r="Q37" s="25">
        <v>1445</v>
      </c>
      <c r="R37" s="25">
        <v>1077.5519999999999</v>
      </c>
      <c r="S37" s="25">
        <v>932.81399999999996</v>
      </c>
      <c r="T37" s="25">
        <v>911.25400000000002</v>
      </c>
      <c r="U37" s="25">
        <v>892.89</v>
      </c>
    </row>
    <row r="38" spans="1:21" ht="30" customHeight="1" x14ac:dyDescent="0.2">
      <c r="A38" s="110" t="s">
        <v>36</v>
      </c>
      <c r="B38" s="111" t="s">
        <v>1197</v>
      </c>
      <c r="C38" s="112" t="s">
        <v>37</v>
      </c>
      <c r="D38" s="24" t="s">
        <v>1196</v>
      </c>
      <c r="E38" s="26" t="s">
        <v>1199</v>
      </c>
      <c r="F38" s="26">
        <v>4043.6080000000002</v>
      </c>
      <c r="G38" s="26">
        <v>5001.4639999999999</v>
      </c>
      <c r="H38" s="26">
        <v>4871.6610000000001</v>
      </c>
      <c r="I38" s="26">
        <v>5311.0230000000001</v>
      </c>
      <c r="J38" s="26">
        <v>5653.4979999999996</v>
      </c>
      <c r="K38" s="26">
        <v>6335.6130000000003</v>
      </c>
      <c r="L38" s="26" t="s">
        <v>1199</v>
      </c>
      <c r="M38" s="26" t="s">
        <v>1199</v>
      </c>
      <c r="N38" s="26" t="s">
        <v>1199</v>
      </c>
      <c r="O38" s="26" t="s">
        <v>1199</v>
      </c>
      <c r="P38" s="26" t="s">
        <v>1199</v>
      </c>
      <c r="Q38" s="26">
        <v>8081.616</v>
      </c>
      <c r="R38" s="26">
        <v>6636.5780000000004</v>
      </c>
      <c r="S38" s="26">
        <v>7912.4089999999997</v>
      </c>
      <c r="T38" s="26">
        <v>8196.0139999999992</v>
      </c>
      <c r="U38" s="26">
        <v>7757.576</v>
      </c>
    </row>
    <row r="39" spans="1:21" ht="30" customHeight="1" x14ac:dyDescent="0.2">
      <c r="A39" s="110" t="s">
        <v>38</v>
      </c>
      <c r="B39" s="111" t="s">
        <v>1197</v>
      </c>
      <c r="C39" s="112" t="s">
        <v>39</v>
      </c>
      <c r="D39" s="23" t="s">
        <v>1195</v>
      </c>
      <c r="E39" s="25" t="s">
        <v>1199</v>
      </c>
      <c r="F39" s="25" t="s">
        <v>1199</v>
      </c>
      <c r="G39" s="25" t="s">
        <v>1199</v>
      </c>
      <c r="H39" s="25" t="s">
        <v>1199</v>
      </c>
      <c r="I39" s="25" t="s">
        <v>1199</v>
      </c>
      <c r="J39" s="25" t="s">
        <v>1199</v>
      </c>
      <c r="K39" s="25" t="s">
        <v>1199</v>
      </c>
      <c r="L39" s="25" t="s">
        <v>1199</v>
      </c>
      <c r="M39" s="25" t="s">
        <v>1199</v>
      </c>
      <c r="N39" s="25" t="s">
        <v>1199</v>
      </c>
      <c r="O39" s="25" t="s">
        <v>1199</v>
      </c>
      <c r="P39" s="25">
        <v>0</v>
      </c>
      <c r="Q39" s="25" t="s">
        <v>1199</v>
      </c>
      <c r="R39" s="25">
        <v>0</v>
      </c>
      <c r="S39" s="25">
        <v>0</v>
      </c>
      <c r="T39" s="25">
        <v>0</v>
      </c>
      <c r="U39" s="25">
        <v>0</v>
      </c>
    </row>
    <row r="40" spans="1:21" ht="30" customHeight="1" x14ac:dyDescent="0.2">
      <c r="A40" s="110" t="s">
        <v>38</v>
      </c>
      <c r="B40" s="111" t="s">
        <v>1197</v>
      </c>
      <c r="C40" s="112" t="s">
        <v>39</v>
      </c>
      <c r="D40" s="24" t="s">
        <v>1196</v>
      </c>
      <c r="E40" s="26" t="s">
        <v>1199</v>
      </c>
      <c r="F40" s="26" t="s">
        <v>1199</v>
      </c>
      <c r="G40" s="26" t="s">
        <v>1199</v>
      </c>
      <c r="H40" s="26" t="s">
        <v>1199</v>
      </c>
      <c r="I40" s="26" t="s">
        <v>1199</v>
      </c>
      <c r="J40" s="26" t="s">
        <v>1199</v>
      </c>
      <c r="K40" s="26" t="s">
        <v>1199</v>
      </c>
      <c r="L40" s="26" t="s">
        <v>1199</v>
      </c>
      <c r="M40" s="26" t="s">
        <v>1199</v>
      </c>
      <c r="N40" s="26" t="s">
        <v>1199</v>
      </c>
      <c r="O40" s="26" t="s">
        <v>1199</v>
      </c>
      <c r="P40" s="26">
        <v>0</v>
      </c>
      <c r="Q40" s="26" t="s">
        <v>1199</v>
      </c>
      <c r="R40" s="26">
        <v>0</v>
      </c>
      <c r="S40" s="26">
        <v>0</v>
      </c>
      <c r="T40" s="26">
        <v>0</v>
      </c>
      <c r="U40" s="26">
        <v>0</v>
      </c>
    </row>
    <row r="41" spans="1:21" ht="30" customHeight="1" x14ac:dyDescent="0.2">
      <c r="A41" s="110" t="s">
        <v>40</v>
      </c>
      <c r="B41" s="111" t="s">
        <v>1197</v>
      </c>
      <c r="C41" s="112" t="s">
        <v>41</v>
      </c>
      <c r="D41" s="23" t="s">
        <v>1195</v>
      </c>
      <c r="E41" s="25">
        <v>53132.034</v>
      </c>
      <c r="F41" s="25">
        <v>43641.203999999998</v>
      </c>
      <c r="G41" s="25">
        <v>49684.442000000003</v>
      </c>
      <c r="H41" s="25">
        <v>58421.014999999999</v>
      </c>
      <c r="I41" s="25">
        <v>65015.531000000003</v>
      </c>
      <c r="J41" s="25">
        <v>56866.245999999999</v>
      </c>
      <c r="K41" s="25">
        <v>58354.446000000004</v>
      </c>
      <c r="L41" s="25">
        <v>58037.269</v>
      </c>
      <c r="M41" s="25">
        <v>59623.449000000001</v>
      </c>
      <c r="N41" s="25">
        <v>65863</v>
      </c>
      <c r="O41" s="25">
        <v>59196</v>
      </c>
      <c r="P41" s="25">
        <v>64780</v>
      </c>
      <c r="Q41" s="25">
        <v>80640.206999999995</v>
      </c>
      <c r="R41" s="25">
        <v>118336.755</v>
      </c>
      <c r="S41" s="25">
        <v>91331.044999999998</v>
      </c>
      <c r="T41" s="25" t="s">
        <v>1199</v>
      </c>
      <c r="U41" s="25" t="s">
        <v>1199</v>
      </c>
    </row>
    <row r="42" spans="1:21" ht="30" customHeight="1" x14ac:dyDescent="0.2">
      <c r="A42" s="110" t="s">
        <v>40</v>
      </c>
      <c r="B42" s="111" t="s">
        <v>1197</v>
      </c>
      <c r="C42" s="112" t="s">
        <v>41</v>
      </c>
      <c r="D42" s="24" t="s">
        <v>1196</v>
      </c>
      <c r="E42" s="26">
        <v>57060.483999999997</v>
      </c>
      <c r="F42" s="26">
        <v>45533.915999999997</v>
      </c>
      <c r="G42" s="26">
        <v>52261.58</v>
      </c>
      <c r="H42" s="26">
        <v>76334.648000000001</v>
      </c>
      <c r="I42" s="26">
        <v>99085.959000000003</v>
      </c>
      <c r="J42" s="26">
        <v>83221.691000000006</v>
      </c>
      <c r="K42" s="26">
        <v>81371.266000000003</v>
      </c>
      <c r="L42" s="26">
        <v>75653.089000000007</v>
      </c>
      <c r="M42" s="26">
        <v>78800.964000000007</v>
      </c>
      <c r="N42" s="26">
        <v>89093</v>
      </c>
      <c r="O42" s="26">
        <v>82560</v>
      </c>
      <c r="P42" s="26">
        <v>97858.229000000007</v>
      </c>
      <c r="Q42" s="26">
        <v>130093.868</v>
      </c>
      <c r="R42" s="26">
        <v>228752.658</v>
      </c>
      <c r="S42" s="26">
        <v>201546.128</v>
      </c>
      <c r="T42" s="26" t="s">
        <v>1199</v>
      </c>
      <c r="U42" s="26" t="s">
        <v>1199</v>
      </c>
    </row>
    <row r="43" spans="1:21" ht="30" customHeight="1" x14ac:dyDescent="0.2">
      <c r="A43" s="110" t="s">
        <v>42</v>
      </c>
      <c r="B43" s="111" t="s">
        <v>888</v>
      </c>
      <c r="C43" s="112" t="s">
        <v>43</v>
      </c>
      <c r="D43" s="23" t="s">
        <v>1195</v>
      </c>
      <c r="E43" s="25">
        <v>62404.826999999997</v>
      </c>
      <c r="F43" s="25">
        <v>60177.811999999998</v>
      </c>
      <c r="G43" s="25">
        <v>62593.644</v>
      </c>
      <c r="H43" s="25">
        <v>59412.298999999999</v>
      </c>
      <c r="I43" s="25">
        <v>59051.495999999999</v>
      </c>
      <c r="J43" s="25">
        <v>57486.237000000001</v>
      </c>
      <c r="K43" s="25">
        <v>59998.915999999997</v>
      </c>
      <c r="L43" s="25">
        <v>53154.777999999998</v>
      </c>
      <c r="M43" s="25">
        <v>52226.489000000001</v>
      </c>
      <c r="N43" s="25">
        <v>51428</v>
      </c>
      <c r="O43" s="25">
        <v>43493</v>
      </c>
      <c r="P43" s="25">
        <v>41257</v>
      </c>
      <c r="Q43" s="25">
        <v>36437</v>
      </c>
      <c r="R43" s="25">
        <v>34346.813999999998</v>
      </c>
      <c r="S43" s="25" t="s">
        <v>1200</v>
      </c>
      <c r="T43" s="25" t="s">
        <v>1200</v>
      </c>
      <c r="U43" s="25" t="s">
        <v>1200</v>
      </c>
    </row>
    <row r="44" spans="1:21" ht="30" customHeight="1" x14ac:dyDescent="0.2">
      <c r="A44" s="110" t="s">
        <v>42</v>
      </c>
      <c r="B44" s="111" t="s">
        <v>888</v>
      </c>
      <c r="C44" s="112" t="s">
        <v>43</v>
      </c>
      <c r="D44" s="24" t="s">
        <v>1196</v>
      </c>
      <c r="E44" s="26">
        <v>351607.82400000002</v>
      </c>
      <c r="F44" s="26">
        <v>331972.288</v>
      </c>
      <c r="G44" s="26">
        <v>339569.54499999998</v>
      </c>
      <c r="H44" s="26">
        <v>333089.84899999999</v>
      </c>
      <c r="I44" s="26">
        <v>332060.72200000001</v>
      </c>
      <c r="J44" s="26">
        <v>325378.68199999997</v>
      </c>
      <c r="K44" s="26">
        <v>333698.255</v>
      </c>
      <c r="L44" s="26">
        <v>304923.92099999997</v>
      </c>
      <c r="M44" s="26">
        <v>291933.50799999997</v>
      </c>
      <c r="N44" s="26">
        <v>251382</v>
      </c>
      <c r="O44" s="26">
        <v>255403</v>
      </c>
      <c r="P44" s="26">
        <v>256297.85500000001</v>
      </c>
      <c r="Q44" s="26">
        <v>230458.81899999999</v>
      </c>
      <c r="R44" s="26">
        <v>227612.92600000001</v>
      </c>
      <c r="S44" s="26" t="s">
        <v>1200</v>
      </c>
      <c r="T44" s="26" t="s">
        <v>1200</v>
      </c>
      <c r="U44" s="26" t="s">
        <v>1200</v>
      </c>
    </row>
    <row r="45" spans="1:21" ht="30" customHeight="1" x14ac:dyDescent="0.2">
      <c r="A45" s="110" t="s">
        <v>44</v>
      </c>
      <c r="B45" s="111" t="s">
        <v>888</v>
      </c>
      <c r="C45" s="112" t="s">
        <v>45</v>
      </c>
      <c r="D45" s="23" t="s">
        <v>1195</v>
      </c>
      <c r="E45" s="25" t="s">
        <v>1200</v>
      </c>
      <c r="F45" s="25" t="s">
        <v>1200</v>
      </c>
      <c r="G45" s="25" t="s">
        <v>1200</v>
      </c>
      <c r="H45" s="25" t="s">
        <v>1200</v>
      </c>
      <c r="I45" s="25" t="s">
        <v>1200</v>
      </c>
      <c r="J45" s="25" t="s">
        <v>1200</v>
      </c>
      <c r="K45" s="25" t="s">
        <v>1200</v>
      </c>
      <c r="L45" s="25" t="s">
        <v>1200</v>
      </c>
      <c r="M45" s="25" t="s">
        <v>1200</v>
      </c>
      <c r="N45" s="25" t="s">
        <v>1200</v>
      </c>
      <c r="O45" s="25" t="s">
        <v>1200</v>
      </c>
      <c r="P45" s="25" t="s">
        <v>1200</v>
      </c>
      <c r="Q45" s="25" t="s">
        <v>1200</v>
      </c>
      <c r="R45" s="25" t="s">
        <v>1200</v>
      </c>
      <c r="S45" s="25">
        <v>29810.543000000001</v>
      </c>
      <c r="T45" s="25">
        <v>28298.057000000001</v>
      </c>
      <c r="U45" s="25">
        <v>27039.288</v>
      </c>
    </row>
    <row r="46" spans="1:21" ht="30" customHeight="1" x14ac:dyDescent="0.2">
      <c r="A46" s="110" t="s">
        <v>44</v>
      </c>
      <c r="B46" s="111" t="s">
        <v>888</v>
      </c>
      <c r="C46" s="112" t="s">
        <v>45</v>
      </c>
      <c r="D46" s="24" t="s">
        <v>1196</v>
      </c>
      <c r="E46" s="26" t="s">
        <v>1200</v>
      </c>
      <c r="F46" s="26" t="s">
        <v>1200</v>
      </c>
      <c r="G46" s="26" t="s">
        <v>1200</v>
      </c>
      <c r="H46" s="26" t="s">
        <v>1200</v>
      </c>
      <c r="I46" s="26" t="s">
        <v>1200</v>
      </c>
      <c r="J46" s="26" t="s">
        <v>1200</v>
      </c>
      <c r="K46" s="26" t="s">
        <v>1200</v>
      </c>
      <c r="L46" s="26" t="s">
        <v>1200</v>
      </c>
      <c r="M46" s="26" t="s">
        <v>1200</v>
      </c>
      <c r="N46" s="26" t="s">
        <v>1200</v>
      </c>
      <c r="O46" s="26" t="s">
        <v>1200</v>
      </c>
      <c r="P46" s="26" t="s">
        <v>1200</v>
      </c>
      <c r="Q46" s="26" t="s">
        <v>1200</v>
      </c>
      <c r="R46" s="26" t="s">
        <v>1200</v>
      </c>
      <c r="S46" s="26">
        <v>221207.44699999999</v>
      </c>
      <c r="T46" s="26">
        <v>221038.95199999999</v>
      </c>
      <c r="U46" s="26">
        <v>209865.97200000001</v>
      </c>
    </row>
    <row r="47" spans="1:21" ht="30" customHeight="1" x14ac:dyDescent="0.2">
      <c r="A47" s="110" t="s">
        <v>46</v>
      </c>
      <c r="B47" s="111" t="s">
        <v>888</v>
      </c>
      <c r="C47" s="112" t="s">
        <v>47</v>
      </c>
      <c r="D47" s="23" t="s">
        <v>1195</v>
      </c>
      <c r="E47" s="25" t="s">
        <v>1201</v>
      </c>
      <c r="F47" s="25" t="s">
        <v>1201</v>
      </c>
      <c r="G47" s="25" t="s">
        <v>1201</v>
      </c>
      <c r="H47" s="25" t="s">
        <v>1201</v>
      </c>
      <c r="I47" s="25" t="s">
        <v>1201</v>
      </c>
      <c r="J47" s="25" t="s">
        <v>1201</v>
      </c>
      <c r="K47" s="25" t="s">
        <v>1201</v>
      </c>
      <c r="L47" s="25" t="s">
        <v>1201</v>
      </c>
      <c r="M47" s="25" t="s">
        <v>1201</v>
      </c>
      <c r="N47" s="25" t="s">
        <v>1201</v>
      </c>
      <c r="O47" s="25" t="s">
        <v>1201</v>
      </c>
      <c r="P47" s="25" t="s">
        <v>1201</v>
      </c>
      <c r="Q47" s="25" t="s">
        <v>1201</v>
      </c>
      <c r="R47" s="25" t="s">
        <v>1201</v>
      </c>
      <c r="S47" s="25" t="s">
        <v>1201</v>
      </c>
      <c r="T47" s="25" t="s">
        <v>1201</v>
      </c>
      <c r="U47" s="25" t="s">
        <v>1201</v>
      </c>
    </row>
    <row r="48" spans="1:21" ht="30" customHeight="1" x14ac:dyDescent="0.2">
      <c r="A48" s="110" t="s">
        <v>46</v>
      </c>
      <c r="B48" s="111" t="s">
        <v>888</v>
      </c>
      <c r="C48" s="112" t="s">
        <v>47</v>
      </c>
      <c r="D48" s="24" t="s">
        <v>1196</v>
      </c>
      <c r="E48" s="26" t="s">
        <v>1201</v>
      </c>
      <c r="F48" s="26" t="s">
        <v>1201</v>
      </c>
      <c r="G48" s="26" t="s">
        <v>1201</v>
      </c>
      <c r="H48" s="26" t="s">
        <v>1201</v>
      </c>
      <c r="I48" s="26" t="s">
        <v>1201</v>
      </c>
      <c r="J48" s="26" t="s">
        <v>1201</v>
      </c>
      <c r="K48" s="26" t="s">
        <v>1201</v>
      </c>
      <c r="L48" s="26" t="s">
        <v>1201</v>
      </c>
      <c r="M48" s="26" t="s">
        <v>1201</v>
      </c>
      <c r="N48" s="26" t="s">
        <v>1201</v>
      </c>
      <c r="O48" s="26" t="s">
        <v>1201</v>
      </c>
      <c r="P48" s="26" t="s">
        <v>1201</v>
      </c>
      <c r="Q48" s="26" t="s">
        <v>1201</v>
      </c>
      <c r="R48" s="26" t="s">
        <v>1201</v>
      </c>
      <c r="S48" s="26" t="s">
        <v>1201</v>
      </c>
      <c r="T48" s="26" t="s">
        <v>1201</v>
      </c>
      <c r="U48" s="26" t="s">
        <v>1201</v>
      </c>
    </row>
    <row r="49" spans="1:21" ht="30" customHeight="1" x14ac:dyDescent="0.2">
      <c r="A49" s="110" t="s">
        <v>48</v>
      </c>
      <c r="B49" s="111" t="s">
        <v>1198</v>
      </c>
      <c r="C49" s="112" t="s">
        <v>49</v>
      </c>
      <c r="D49" s="23" t="s">
        <v>1195</v>
      </c>
      <c r="E49" s="25">
        <v>5008.6229999999996</v>
      </c>
      <c r="F49" s="25">
        <v>4997.326</v>
      </c>
      <c r="G49" s="25">
        <v>9078.4809999999998</v>
      </c>
      <c r="H49" s="25">
        <v>4581.1719999999996</v>
      </c>
      <c r="I49" s="25">
        <v>4997.1459999999997</v>
      </c>
      <c r="J49" s="25">
        <v>4405.7740000000003</v>
      </c>
      <c r="K49" s="25">
        <v>4285.3019999999997</v>
      </c>
      <c r="L49" s="25">
        <v>4508.4669999999996</v>
      </c>
      <c r="M49" s="25">
        <v>4146.1670000000004</v>
      </c>
      <c r="N49" s="25">
        <v>4059</v>
      </c>
      <c r="O49" s="25">
        <v>4026</v>
      </c>
      <c r="P49" s="25">
        <v>3751.97</v>
      </c>
      <c r="Q49" s="25">
        <v>4153.3490000000002</v>
      </c>
      <c r="R49" s="25">
        <v>3804.098</v>
      </c>
      <c r="S49" s="25">
        <v>3829.873</v>
      </c>
      <c r="T49" s="25">
        <v>3695.3220000000001</v>
      </c>
      <c r="U49" s="25">
        <v>3767.5630000000001</v>
      </c>
    </row>
    <row r="50" spans="1:21" ht="30" customHeight="1" x14ac:dyDescent="0.2">
      <c r="A50" s="110" t="s">
        <v>48</v>
      </c>
      <c r="B50" s="111" t="s">
        <v>1198</v>
      </c>
      <c r="C50" s="112" t="s">
        <v>49</v>
      </c>
      <c r="D50" s="24" t="s">
        <v>1196</v>
      </c>
      <c r="E50" s="26">
        <v>179358.49100000001</v>
      </c>
      <c r="F50" s="26">
        <v>137091.60800000001</v>
      </c>
      <c r="G50" s="26">
        <v>216565.81899999999</v>
      </c>
      <c r="H50" s="26">
        <v>257650.01699999999</v>
      </c>
      <c r="I50" s="26">
        <v>296814.29800000001</v>
      </c>
      <c r="J50" s="26">
        <v>330485.37099999998</v>
      </c>
      <c r="K50" s="26">
        <v>342729.592</v>
      </c>
      <c r="L50" s="26">
        <v>328822.47600000002</v>
      </c>
      <c r="M50" s="26">
        <v>291931.00300000003</v>
      </c>
      <c r="N50" s="26">
        <v>315523</v>
      </c>
      <c r="O50" s="26">
        <v>255503</v>
      </c>
      <c r="P50" s="26">
        <v>179919.44500000001</v>
      </c>
      <c r="Q50" s="26">
        <v>128783.27099999999</v>
      </c>
      <c r="R50" s="26">
        <v>178733.79300000001</v>
      </c>
      <c r="S50" s="26">
        <v>188255.83799999999</v>
      </c>
      <c r="T50" s="26">
        <v>178243.66699999999</v>
      </c>
      <c r="U50" s="26">
        <v>169645.96799999999</v>
      </c>
    </row>
    <row r="51" spans="1:21" ht="30" customHeight="1" x14ac:dyDescent="0.2">
      <c r="A51" s="110" t="s">
        <v>50</v>
      </c>
      <c r="B51" s="111" t="s">
        <v>888</v>
      </c>
      <c r="C51" s="112" t="s">
        <v>51</v>
      </c>
      <c r="D51" s="23" t="s">
        <v>1195</v>
      </c>
      <c r="E51" s="25">
        <v>74.671000000000006</v>
      </c>
      <c r="F51" s="25" t="s">
        <v>1199</v>
      </c>
      <c r="G51" s="25" t="s">
        <v>1199</v>
      </c>
      <c r="H51" s="25" t="s">
        <v>1199</v>
      </c>
      <c r="I51" s="25" t="s">
        <v>1199</v>
      </c>
      <c r="J51" s="25">
        <v>391.17099999999999</v>
      </c>
      <c r="K51" s="25">
        <v>510.97399999999999</v>
      </c>
      <c r="L51" s="25">
        <v>489.83499999999998</v>
      </c>
      <c r="M51" s="25">
        <v>287.471</v>
      </c>
      <c r="N51" s="25" t="s">
        <v>1199</v>
      </c>
      <c r="O51" s="25" t="s">
        <v>1199</v>
      </c>
      <c r="P51" s="25" t="s">
        <v>1199</v>
      </c>
      <c r="Q51" s="25" t="s">
        <v>1199</v>
      </c>
      <c r="R51" s="25" t="s">
        <v>1199</v>
      </c>
      <c r="S51" s="25" t="s">
        <v>1199</v>
      </c>
      <c r="T51" s="25" t="s">
        <v>1199</v>
      </c>
      <c r="U51" s="25" t="s">
        <v>1199</v>
      </c>
    </row>
    <row r="52" spans="1:21" ht="30" customHeight="1" x14ac:dyDescent="0.2">
      <c r="A52" s="110" t="s">
        <v>50</v>
      </c>
      <c r="B52" s="111" t="s">
        <v>888</v>
      </c>
      <c r="C52" s="112" t="s">
        <v>51</v>
      </c>
      <c r="D52" s="24" t="s">
        <v>1196</v>
      </c>
      <c r="E52" s="26">
        <v>2612.58</v>
      </c>
      <c r="F52" s="26" t="s">
        <v>1199</v>
      </c>
      <c r="G52" s="26" t="s">
        <v>1199</v>
      </c>
      <c r="H52" s="26" t="s">
        <v>1199</v>
      </c>
      <c r="I52" s="26" t="s">
        <v>1199</v>
      </c>
      <c r="J52" s="26">
        <v>2276.1880000000001</v>
      </c>
      <c r="K52" s="26">
        <v>2831.2359999999999</v>
      </c>
      <c r="L52" s="26">
        <v>2632.1950000000002</v>
      </c>
      <c r="M52" s="26">
        <v>1977.4290000000001</v>
      </c>
      <c r="N52" s="26" t="s">
        <v>1199</v>
      </c>
      <c r="O52" s="26" t="s">
        <v>1199</v>
      </c>
      <c r="P52" s="26" t="s">
        <v>1199</v>
      </c>
      <c r="Q52" s="26" t="s">
        <v>1199</v>
      </c>
      <c r="R52" s="26" t="s">
        <v>1199</v>
      </c>
      <c r="S52" s="26" t="s">
        <v>1199</v>
      </c>
      <c r="T52" s="26" t="s">
        <v>1199</v>
      </c>
      <c r="U52" s="26" t="s">
        <v>1199</v>
      </c>
    </row>
    <row r="53" spans="1:21" ht="30" customHeight="1" x14ac:dyDescent="0.2">
      <c r="A53" s="110" t="s">
        <v>52</v>
      </c>
      <c r="B53" s="111" t="s">
        <v>1198</v>
      </c>
      <c r="C53" s="112" t="s">
        <v>53</v>
      </c>
      <c r="D53" s="23" t="s">
        <v>1195</v>
      </c>
      <c r="E53" s="25">
        <v>3468.2</v>
      </c>
      <c r="F53" s="25">
        <v>3346.9720000000002</v>
      </c>
      <c r="G53" s="25">
        <v>3637.1</v>
      </c>
      <c r="H53" s="25">
        <v>3592.92</v>
      </c>
      <c r="I53" s="25">
        <v>3514.5509999999999</v>
      </c>
      <c r="J53" s="25">
        <v>2928.7170000000001</v>
      </c>
      <c r="K53" s="25">
        <v>2749.3359999999998</v>
      </c>
      <c r="L53" s="25">
        <v>2747.3829999999998</v>
      </c>
      <c r="M53" s="25">
        <v>2970.63</v>
      </c>
      <c r="N53" s="25">
        <v>2986</v>
      </c>
      <c r="O53" s="25">
        <v>2728</v>
      </c>
      <c r="P53" s="25">
        <v>2864.5720000000001</v>
      </c>
      <c r="Q53" s="25">
        <v>2454.5529999999999</v>
      </c>
      <c r="R53" s="25">
        <v>2583.357</v>
      </c>
      <c r="S53" s="25">
        <v>2280.6</v>
      </c>
      <c r="T53" s="25">
        <v>2182.2350000000001</v>
      </c>
      <c r="U53" s="25">
        <v>2136.4209999999998</v>
      </c>
    </row>
    <row r="54" spans="1:21" ht="30" customHeight="1" x14ac:dyDescent="0.2">
      <c r="A54" s="110" t="s">
        <v>52</v>
      </c>
      <c r="B54" s="111" t="s">
        <v>1198</v>
      </c>
      <c r="C54" s="112" t="s">
        <v>53</v>
      </c>
      <c r="D54" s="24" t="s">
        <v>1196</v>
      </c>
      <c r="E54" s="26">
        <v>9853.4320000000007</v>
      </c>
      <c r="F54" s="26">
        <v>5557.8639999999996</v>
      </c>
      <c r="G54" s="26">
        <v>15117.001</v>
      </c>
      <c r="H54" s="26">
        <v>31360.745999999999</v>
      </c>
      <c r="I54" s="26">
        <v>27713.888999999999</v>
      </c>
      <c r="J54" s="26">
        <v>23191.530999999999</v>
      </c>
      <c r="K54" s="26">
        <v>17362.875</v>
      </c>
      <c r="L54" s="26">
        <v>12340.093999999999</v>
      </c>
      <c r="M54" s="26">
        <v>8953.4349999999995</v>
      </c>
      <c r="N54" s="26">
        <v>8989</v>
      </c>
      <c r="O54" s="26">
        <v>7982</v>
      </c>
      <c r="P54" s="26">
        <v>7638.84</v>
      </c>
      <c r="Q54" s="26">
        <v>5514.3559999999998</v>
      </c>
      <c r="R54" s="26">
        <v>7696.3450000000003</v>
      </c>
      <c r="S54" s="26">
        <v>9461.1759999999995</v>
      </c>
      <c r="T54" s="26">
        <v>8035.7910000000002</v>
      </c>
      <c r="U54" s="26">
        <v>5307.4489999999996</v>
      </c>
    </row>
    <row r="55" spans="1:21" ht="30" customHeight="1" x14ac:dyDescent="0.2">
      <c r="A55" s="110" t="s">
        <v>54</v>
      </c>
      <c r="B55" s="111" t="s">
        <v>1198</v>
      </c>
      <c r="C55" s="112" t="s">
        <v>55</v>
      </c>
      <c r="D55" s="23" t="s">
        <v>1195</v>
      </c>
      <c r="E55" s="25">
        <v>496.26100000000002</v>
      </c>
      <c r="F55" s="25">
        <v>454.57799999999997</v>
      </c>
      <c r="G55" s="25">
        <v>345.15600000000001</v>
      </c>
      <c r="H55" s="25">
        <v>473.26799999999997</v>
      </c>
      <c r="I55" s="25">
        <v>448.70600000000002</v>
      </c>
      <c r="J55" s="25">
        <v>459.31099999999998</v>
      </c>
      <c r="K55" s="25" t="s">
        <v>1199</v>
      </c>
      <c r="L55" s="25">
        <v>347.48899999999998</v>
      </c>
      <c r="M55" s="25">
        <v>478.83800000000002</v>
      </c>
      <c r="N55" s="25">
        <v>407</v>
      </c>
      <c r="O55" s="25">
        <v>288</v>
      </c>
      <c r="P55" s="25">
        <v>270.02</v>
      </c>
      <c r="Q55" s="25">
        <v>676.18799999999999</v>
      </c>
      <c r="R55" s="25">
        <v>250.99799999999999</v>
      </c>
      <c r="S55" s="25" t="s">
        <v>1199</v>
      </c>
      <c r="T55" s="25" t="s">
        <v>1199</v>
      </c>
      <c r="U55" s="25" t="s">
        <v>1199</v>
      </c>
    </row>
    <row r="56" spans="1:21" ht="30" customHeight="1" x14ac:dyDescent="0.2">
      <c r="A56" s="110" t="s">
        <v>54</v>
      </c>
      <c r="B56" s="111" t="s">
        <v>1198</v>
      </c>
      <c r="C56" s="112" t="s">
        <v>55</v>
      </c>
      <c r="D56" s="24" t="s">
        <v>1196</v>
      </c>
      <c r="E56" s="26">
        <v>618.46</v>
      </c>
      <c r="F56" s="26">
        <v>696.952</v>
      </c>
      <c r="G56" s="26">
        <v>779.70600000000002</v>
      </c>
      <c r="H56" s="26">
        <v>1513.856</v>
      </c>
      <c r="I56" s="26">
        <v>1494.443</v>
      </c>
      <c r="J56" s="26">
        <v>1676.2560000000001</v>
      </c>
      <c r="K56" s="26" t="s">
        <v>1199</v>
      </c>
      <c r="L56" s="26">
        <v>784.83100000000002</v>
      </c>
      <c r="M56" s="26">
        <v>296.56900000000002</v>
      </c>
      <c r="N56" s="26">
        <v>294</v>
      </c>
      <c r="O56" s="26">
        <v>287</v>
      </c>
      <c r="P56" s="26">
        <v>175.68899999999999</v>
      </c>
      <c r="Q56" s="26">
        <v>304.26400000000001</v>
      </c>
      <c r="R56" s="26">
        <v>125.017</v>
      </c>
      <c r="S56" s="26" t="s">
        <v>1199</v>
      </c>
      <c r="T56" s="26" t="s">
        <v>1199</v>
      </c>
      <c r="U56" s="26" t="s">
        <v>1199</v>
      </c>
    </row>
    <row r="57" spans="1:21" ht="30" customHeight="1" x14ac:dyDescent="0.2">
      <c r="A57" s="110" t="s">
        <v>56</v>
      </c>
      <c r="B57" s="111" t="s">
        <v>888</v>
      </c>
      <c r="C57" s="112" t="s">
        <v>57</v>
      </c>
      <c r="D57" s="23" t="s">
        <v>1195</v>
      </c>
      <c r="E57" s="25">
        <v>99763.519</v>
      </c>
      <c r="F57" s="25">
        <v>98858.524999999994</v>
      </c>
      <c r="G57" s="25">
        <v>98971.263999999996</v>
      </c>
      <c r="H57" s="25">
        <v>110864.66899999999</v>
      </c>
      <c r="I57" s="25">
        <v>112767.417</v>
      </c>
      <c r="J57" s="25">
        <v>91445.68</v>
      </c>
      <c r="K57" s="25">
        <v>80754.538</v>
      </c>
      <c r="L57" s="25">
        <v>81711.64</v>
      </c>
      <c r="M57" s="25">
        <v>86189.34</v>
      </c>
      <c r="N57" s="25">
        <v>87486</v>
      </c>
      <c r="O57" s="25">
        <v>87909</v>
      </c>
      <c r="P57" s="25">
        <v>87782</v>
      </c>
      <c r="Q57" s="25">
        <v>83706.595000000001</v>
      </c>
      <c r="R57" s="25">
        <v>77441.428</v>
      </c>
      <c r="S57" s="25">
        <v>74444.285000000003</v>
      </c>
      <c r="T57" s="25">
        <v>67732.138999999996</v>
      </c>
      <c r="U57" s="25">
        <v>68957.623000000007</v>
      </c>
    </row>
    <row r="58" spans="1:21" ht="30" customHeight="1" x14ac:dyDescent="0.2">
      <c r="A58" s="110" t="s">
        <v>56</v>
      </c>
      <c r="B58" s="111" t="s">
        <v>888</v>
      </c>
      <c r="C58" s="112" t="s">
        <v>57</v>
      </c>
      <c r="D58" s="24" t="s">
        <v>1196</v>
      </c>
      <c r="E58" s="26">
        <v>78437.184999999998</v>
      </c>
      <c r="F58" s="26">
        <v>62018.777999999998</v>
      </c>
      <c r="G58" s="26">
        <v>66961.119999999995</v>
      </c>
      <c r="H58" s="26">
        <v>95322.444000000003</v>
      </c>
      <c r="I58" s="26">
        <v>111377.398</v>
      </c>
      <c r="J58" s="26">
        <v>81054.629000000001</v>
      </c>
      <c r="K58" s="26">
        <v>63767.591</v>
      </c>
      <c r="L58" s="26">
        <v>53386.421000000002</v>
      </c>
      <c r="M58" s="26">
        <v>55955.949000000001</v>
      </c>
      <c r="N58" s="26">
        <v>66192</v>
      </c>
      <c r="O58" s="26">
        <v>64520</v>
      </c>
      <c r="P58" s="26">
        <v>88181.396999999997</v>
      </c>
      <c r="Q58" s="26">
        <v>90457.404999999999</v>
      </c>
      <c r="R58" s="26">
        <v>78709.332999999999</v>
      </c>
      <c r="S58" s="26">
        <v>95410.959000000003</v>
      </c>
      <c r="T58" s="26">
        <v>97853.467999999993</v>
      </c>
      <c r="U58" s="26">
        <v>84620.61</v>
      </c>
    </row>
    <row r="59" spans="1:21" ht="30" customHeight="1" x14ac:dyDescent="0.2">
      <c r="A59" s="110" t="s">
        <v>58</v>
      </c>
      <c r="B59" s="111" t="s">
        <v>888</v>
      </c>
      <c r="C59" s="112" t="s">
        <v>59</v>
      </c>
      <c r="D59" s="23" t="s">
        <v>1195</v>
      </c>
      <c r="E59" s="25">
        <v>45357.673000000003</v>
      </c>
      <c r="F59" s="25">
        <v>48760.728000000003</v>
      </c>
      <c r="G59" s="25">
        <v>52866.49</v>
      </c>
      <c r="H59" s="25" t="s">
        <v>1199</v>
      </c>
      <c r="I59" s="25">
        <v>51395.614000000001</v>
      </c>
      <c r="J59" s="25">
        <v>63779.665999999997</v>
      </c>
      <c r="K59" s="25">
        <v>98390.717000000004</v>
      </c>
      <c r="L59" s="25">
        <v>107844.716</v>
      </c>
      <c r="M59" s="25">
        <v>101796.996</v>
      </c>
      <c r="N59" s="25">
        <v>86338</v>
      </c>
      <c r="O59" s="25">
        <v>88604</v>
      </c>
      <c r="P59" s="25">
        <v>87133</v>
      </c>
      <c r="Q59" s="25">
        <v>86816.489000000001</v>
      </c>
      <c r="R59" s="25">
        <v>92914.362999999998</v>
      </c>
      <c r="S59" s="25">
        <v>88128.513000000006</v>
      </c>
      <c r="T59" s="25">
        <v>82598.228000000003</v>
      </c>
      <c r="U59" s="25">
        <v>86059.706999999995</v>
      </c>
    </row>
    <row r="60" spans="1:21" ht="30" customHeight="1" x14ac:dyDescent="0.2">
      <c r="A60" s="110" t="s">
        <v>58</v>
      </c>
      <c r="B60" s="111" t="s">
        <v>888</v>
      </c>
      <c r="C60" s="112" t="s">
        <v>59</v>
      </c>
      <c r="D60" s="24" t="s">
        <v>1196</v>
      </c>
      <c r="E60" s="26">
        <v>31465.984</v>
      </c>
      <c r="F60" s="26">
        <v>26016.399000000001</v>
      </c>
      <c r="G60" s="26">
        <v>33182.118999999999</v>
      </c>
      <c r="H60" s="26" t="s">
        <v>1199</v>
      </c>
      <c r="I60" s="26">
        <v>44213.203000000001</v>
      </c>
      <c r="J60" s="26">
        <v>48945.199000000001</v>
      </c>
      <c r="K60" s="26">
        <v>54804.527999999998</v>
      </c>
      <c r="L60" s="26">
        <v>54524.076999999997</v>
      </c>
      <c r="M60" s="26">
        <v>50822.864000000001</v>
      </c>
      <c r="N60" s="26">
        <v>60275</v>
      </c>
      <c r="O60" s="26">
        <v>54819</v>
      </c>
      <c r="P60" s="26">
        <v>57331.811999999998</v>
      </c>
      <c r="Q60" s="26">
        <v>65330.821000000004</v>
      </c>
      <c r="R60" s="26">
        <v>83797.739000000001</v>
      </c>
      <c r="S60" s="26">
        <v>119699.333</v>
      </c>
      <c r="T60" s="26">
        <v>100964.621</v>
      </c>
      <c r="U60" s="26">
        <v>82006.468999999997</v>
      </c>
    </row>
    <row r="61" spans="1:21" ht="30" customHeight="1" x14ac:dyDescent="0.2">
      <c r="A61" s="110" t="s">
        <v>60</v>
      </c>
      <c r="B61" s="111" t="s">
        <v>888</v>
      </c>
      <c r="C61" s="112" t="s">
        <v>61</v>
      </c>
      <c r="D61" s="23" t="s">
        <v>1195</v>
      </c>
      <c r="E61" s="25">
        <v>213262.74100000001</v>
      </c>
      <c r="F61" s="25">
        <v>217040.802</v>
      </c>
      <c r="G61" s="25">
        <v>249253.07800000001</v>
      </c>
      <c r="H61" s="25">
        <v>259010.33600000001</v>
      </c>
      <c r="I61" s="25">
        <v>251370.15700000001</v>
      </c>
      <c r="J61" s="25">
        <v>218649.103</v>
      </c>
      <c r="K61" s="25">
        <v>223973.55799999999</v>
      </c>
      <c r="L61" s="25">
        <v>246690.671</v>
      </c>
      <c r="M61" s="25">
        <v>249613.75</v>
      </c>
      <c r="N61" s="25">
        <v>249097</v>
      </c>
      <c r="O61" s="25">
        <v>248266</v>
      </c>
      <c r="P61" s="25">
        <v>220169</v>
      </c>
      <c r="Q61" s="25">
        <v>218528.64600000001</v>
      </c>
      <c r="R61" s="25">
        <v>209536.31200000001</v>
      </c>
      <c r="S61" s="25">
        <v>207165.788</v>
      </c>
      <c r="T61" s="25">
        <v>214898.14300000001</v>
      </c>
      <c r="U61" s="25">
        <v>226830.372</v>
      </c>
    </row>
    <row r="62" spans="1:21" ht="30" customHeight="1" x14ac:dyDescent="0.2">
      <c r="A62" s="110" t="s">
        <v>60</v>
      </c>
      <c r="B62" s="111" t="s">
        <v>888</v>
      </c>
      <c r="C62" s="112" t="s">
        <v>61</v>
      </c>
      <c r="D62" s="24" t="s">
        <v>1196</v>
      </c>
      <c r="E62" s="26">
        <v>96949.301000000007</v>
      </c>
      <c r="F62" s="26">
        <v>72607.396999999997</v>
      </c>
      <c r="G62" s="26">
        <v>102207.83</v>
      </c>
      <c r="H62" s="26">
        <v>150531.93799999999</v>
      </c>
      <c r="I62" s="26">
        <v>130760.435</v>
      </c>
      <c r="J62" s="26">
        <v>105033.327</v>
      </c>
      <c r="K62" s="26">
        <v>99309.301999999996</v>
      </c>
      <c r="L62" s="26">
        <v>86253.032000000007</v>
      </c>
      <c r="M62" s="26">
        <v>94101.388999999996</v>
      </c>
      <c r="N62" s="26">
        <v>110635</v>
      </c>
      <c r="O62" s="26">
        <v>95033</v>
      </c>
      <c r="P62" s="26">
        <v>85421.091</v>
      </c>
      <c r="Q62" s="26">
        <v>99712.275999999998</v>
      </c>
      <c r="R62" s="26">
        <v>141707.11600000001</v>
      </c>
      <c r="S62" s="26">
        <v>215808.18700000001</v>
      </c>
      <c r="T62" s="26">
        <v>163048.04300000001</v>
      </c>
      <c r="U62" s="26">
        <v>132928.851</v>
      </c>
    </row>
    <row r="63" spans="1:21" ht="30" customHeight="1" x14ac:dyDescent="0.2">
      <c r="A63" s="110" t="s">
        <v>62</v>
      </c>
      <c r="B63" s="111" t="s">
        <v>888</v>
      </c>
      <c r="C63" s="112" t="s">
        <v>63</v>
      </c>
      <c r="D63" s="23" t="s">
        <v>1195</v>
      </c>
      <c r="E63" s="25">
        <v>85013.773000000001</v>
      </c>
      <c r="F63" s="25">
        <v>86913.822</v>
      </c>
      <c r="G63" s="25">
        <v>61877.516000000003</v>
      </c>
      <c r="H63" s="25">
        <v>94492.551000000007</v>
      </c>
      <c r="I63" s="25">
        <v>76786.402000000002</v>
      </c>
      <c r="J63" s="25">
        <v>81190.778999999995</v>
      </c>
      <c r="K63" s="25">
        <v>78644.133000000002</v>
      </c>
      <c r="L63" s="25">
        <v>76302.659</v>
      </c>
      <c r="M63" s="25">
        <v>78478.592999999993</v>
      </c>
      <c r="N63" s="25">
        <v>72897</v>
      </c>
      <c r="O63" s="25">
        <v>80390</v>
      </c>
      <c r="P63" s="25">
        <v>91106</v>
      </c>
      <c r="Q63" s="25">
        <v>96640.585999999996</v>
      </c>
      <c r="R63" s="25">
        <v>88754.277000000002</v>
      </c>
      <c r="S63" s="25" t="s">
        <v>1199</v>
      </c>
      <c r="T63" s="25" t="s">
        <v>1199</v>
      </c>
      <c r="U63" s="25">
        <v>75589.599000000002</v>
      </c>
    </row>
    <row r="64" spans="1:21" ht="30" customHeight="1" x14ac:dyDescent="0.2">
      <c r="A64" s="110" t="s">
        <v>62</v>
      </c>
      <c r="B64" s="111" t="s">
        <v>888</v>
      </c>
      <c r="C64" s="112" t="s">
        <v>63</v>
      </c>
      <c r="D64" s="24" t="s">
        <v>1196</v>
      </c>
      <c r="E64" s="26">
        <v>95422.508000000002</v>
      </c>
      <c r="F64" s="26">
        <v>95972.894</v>
      </c>
      <c r="G64" s="26">
        <v>75370.519</v>
      </c>
      <c r="H64" s="26">
        <v>84046.721000000005</v>
      </c>
      <c r="I64" s="26">
        <v>84997.178</v>
      </c>
      <c r="J64" s="26">
        <v>75550.251999999993</v>
      </c>
      <c r="K64" s="26">
        <v>71227.870999999999</v>
      </c>
      <c r="L64" s="26">
        <v>70006.974000000002</v>
      </c>
      <c r="M64" s="26">
        <v>64104.078000000001</v>
      </c>
      <c r="N64" s="26">
        <v>79365</v>
      </c>
      <c r="O64" s="26">
        <v>88109</v>
      </c>
      <c r="P64" s="26">
        <v>113348.545</v>
      </c>
      <c r="Q64" s="26">
        <v>107754.461</v>
      </c>
      <c r="R64" s="26">
        <v>121751.902</v>
      </c>
      <c r="S64" s="26" t="s">
        <v>1199</v>
      </c>
      <c r="T64" s="26" t="s">
        <v>1199</v>
      </c>
      <c r="U64" s="26">
        <v>112349.679</v>
      </c>
    </row>
    <row r="65" spans="1:21" ht="30" customHeight="1" x14ac:dyDescent="0.2">
      <c r="A65" s="110" t="s">
        <v>64</v>
      </c>
      <c r="B65" s="111" t="s">
        <v>888</v>
      </c>
      <c r="C65" s="112" t="s">
        <v>65</v>
      </c>
      <c r="D65" s="23" t="s">
        <v>1195</v>
      </c>
      <c r="E65" s="25">
        <v>674849.06200000003</v>
      </c>
      <c r="F65" s="25">
        <v>721339.25800000003</v>
      </c>
      <c r="G65" s="25">
        <v>820222.41500000004</v>
      </c>
      <c r="H65" s="25">
        <v>881878.728</v>
      </c>
      <c r="I65" s="25">
        <v>905186.00699999998</v>
      </c>
      <c r="J65" s="25">
        <v>1023418.985</v>
      </c>
      <c r="K65" s="25">
        <v>1025395.9669999999</v>
      </c>
      <c r="L65" s="25">
        <v>1074189.976</v>
      </c>
      <c r="M65" s="25">
        <v>1029841.041</v>
      </c>
      <c r="N65" s="25">
        <v>967712</v>
      </c>
      <c r="O65" s="25">
        <v>1018829</v>
      </c>
      <c r="P65" s="25">
        <v>1015189</v>
      </c>
      <c r="Q65" s="25">
        <v>906966.38199999998</v>
      </c>
      <c r="R65" s="25">
        <v>947865</v>
      </c>
      <c r="S65" s="25" t="s">
        <v>1199</v>
      </c>
      <c r="T65" s="25">
        <v>919275.19</v>
      </c>
      <c r="U65" s="25">
        <v>920371.90500000003</v>
      </c>
    </row>
    <row r="66" spans="1:21" ht="30" customHeight="1" x14ac:dyDescent="0.2">
      <c r="A66" s="110" t="s">
        <v>64</v>
      </c>
      <c r="B66" s="111" t="s">
        <v>888</v>
      </c>
      <c r="C66" s="112" t="s">
        <v>65</v>
      </c>
      <c r="D66" s="24" t="s">
        <v>1196</v>
      </c>
      <c r="E66" s="26">
        <v>92315.569000000003</v>
      </c>
      <c r="F66" s="26">
        <v>143921.72500000001</v>
      </c>
      <c r="G66" s="26">
        <v>178064.90900000001</v>
      </c>
      <c r="H66" s="26">
        <v>191228.304</v>
      </c>
      <c r="I66" s="26">
        <v>193837.42800000001</v>
      </c>
      <c r="J66" s="26">
        <v>198756.584</v>
      </c>
      <c r="K66" s="26">
        <v>176545.83300000001</v>
      </c>
      <c r="L66" s="26">
        <v>163792.67600000001</v>
      </c>
      <c r="M66" s="26">
        <v>149348.39199999999</v>
      </c>
      <c r="N66" s="26">
        <v>182925</v>
      </c>
      <c r="O66" s="26">
        <v>159567</v>
      </c>
      <c r="P66" s="26">
        <v>156344.37400000001</v>
      </c>
      <c r="Q66" s="26">
        <v>147063.91899999999</v>
      </c>
      <c r="R66" s="26">
        <v>200636.076</v>
      </c>
      <c r="S66" s="26" t="s">
        <v>1199</v>
      </c>
      <c r="T66" s="26">
        <v>239453.878</v>
      </c>
      <c r="U66" s="26">
        <v>182605.11499999999</v>
      </c>
    </row>
    <row r="68" spans="1:21" x14ac:dyDescent="0.2">
      <c r="A68" s="21" t="s">
        <v>1206</v>
      </c>
    </row>
    <row r="69" spans="1:21" x14ac:dyDescent="0.2">
      <c r="A69" s="21" t="s">
        <v>1207</v>
      </c>
    </row>
    <row r="70" spans="1:21" x14ac:dyDescent="0.2">
      <c r="A70" s="21" t="s">
        <v>1208</v>
      </c>
    </row>
    <row r="71" spans="1:21" x14ac:dyDescent="0.2">
      <c r="A71" s="21" t="s">
        <v>1209</v>
      </c>
    </row>
    <row r="72" spans="1:21" x14ac:dyDescent="0.2">
      <c r="A72" s="22" t="s">
        <v>1210</v>
      </c>
    </row>
    <row r="73" spans="1:21" x14ac:dyDescent="0.2">
      <c r="A73" s="21" t="s">
        <v>4</v>
      </c>
    </row>
    <row r="74" spans="1:21" x14ac:dyDescent="0.2">
      <c r="A74" t="s">
        <v>2</v>
      </c>
    </row>
    <row r="75" spans="1:21" x14ac:dyDescent="0.2">
      <c r="A75" t="s">
        <v>937</v>
      </c>
    </row>
  </sheetData>
  <mergeCells count="91">
    <mergeCell ref="C63:C64"/>
    <mergeCell ref="C65:C66"/>
    <mergeCell ref="A2:U2"/>
    <mergeCell ref="A5:U5"/>
    <mergeCell ref="C53:C54"/>
    <mergeCell ref="C55:C56"/>
    <mergeCell ref="C57:C58"/>
    <mergeCell ref="C59:C60"/>
    <mergeCell ref="C61:C62"/>
    <mergeCell ref="C43:C44"/>
    <mergeCell ref="C45:C46"/>
    <mergeCell ref="C47:C48"/>
    <mergeCell ref="C49:C50"/>
    <mergeCell ref="C51:C52"/>
    <mergeCell ref="C33:C34"/>
    <mergeCell ref="C35:C36"/>
    <mergeCell ref="C37:C38"/>
    <mergeCell ref="C39:C40"/>
    <mergeCell ref="C41:C42"/>
    <mergeCell ref="B59:B60"/>
    <mergeCell ref="B61:B62"/>
    <mergeCell ref="B63:B64"/>
    <mergeCell ref="B65:B66"/>
    <mergeCell ref="C9:C10"/>
    <mergeCell ref="C11:C12"/>
    <mergeCell ref="C13:C14"/>
    <mergeCell ref="C15:C16"/>
    <mergeCell ref="C17:C18"/>
    <mergeCell ref="C19:C20"/>
    <mergeCell ref="C21:C22"/>
    <mergeCell ref="C23:C24"/>
    <mergeCell ref="C25:C26"/>
    <mergeCell ref="C27:C28"/>
    <mergeCell ref="C29:C30"/>
    <mergeCell ref="C31:C32"/>
    <mergeCell ref="B49:B50"/>
    <mergeCell ref="B51:B52"/>
    <mergeCell ref="B53:B54"/>
    <mergeCell ref="B55:B56"/>
    <mergeCell ref="B57:B58"/>
    <mergeCell ref="B39:B40"/>
    <mergeCell ref="B41:B42"/>
    <mergeCell ref="B43:B44"/>
    <mergeCell ref="B45:B46"/>
    <mergeCell ref="B47:B48"/>
    <mergeCell ref="A65:A66"/>
    <mergeCell ref="B9:B10"/>
    <mergeCell ref="B11:B12"/>
    <mergeCell ref="B13:B14"/>
    <mergeCell ref="B15:B16"/>
    <mergeCell ref="B17:B18"/>
    <mergeCell ref="B19:B20"/>
    <mergeCell ref="B21:B22"/>
    <mergeCell ref="B23:B24"/>
    <mergeCell ref="B25:B26"/>
    <mergeCell ref="B27:B28"/>
    <mergeCell ref="B29:B30"/>
    <mergeCell ref="B31:B32"/>
    <mergeCell ref="B33:B34"/>
    <mergeCell ref="B35:B36"/>
    <mergeCell ref="B37:B38"/>
    <mergeCell ref="A55:A56"/>
    <mergeCell ref="A57:A58"/>
    <mergeCell ref="A59:A60"/>
    <mergeCell ref="A61:A62"/>
    <mergeCell ref="A63:A64"/>
    <mergeCell ref="A45:A46"/>
    <mergeCell ref="A47:A48"/>
    <mergeCell ref="A49:A50"/>
    <mergeCell ref="A51:A52"/>
    <mergeCell ref="A53:A54"/>
    <mergeCell ref="A35:A36"/>
    <mergeCell ref="A37:A38"/>
    <mergeCell ref="A39:A40"/>
    <mergeCell ref="A41:A42"/>
    <mergeCell ref="A43:A44"/>
    <mergeCell ref="A25:A26"/>
    <mergeCell ref="A27:A28"/>
    <mergeCell ref="A29:A30"/>
    <mergeCell ref="A31:A32"/>
    <mergeCell ref="A33:A34"/>
    <mergeCell ref="A15:A16"/>
    <mergeCell ref="A17:A18"/>
    <mergeCell ref="A19:A20"/>
    <mergeCell ref="A21:A22"/>
    <mergeCell ref="A23:A24"/>
    <mergeCell ref="A8:B8"/>
    <mergeCell ref="C8:D8"/>
    <mergeCell ref="A9:A10"/>
    <mergeCell ref="A11:A12"/>
    <mergeCell ref="A13:A14"/>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53"/>
  <sheetViews>
    <sheetView showGridLines="0" workbookViewId="0">
      <pane xSplit="4" ySplit="8" topLeftCell="E9" activePane="bottomRight" state="frozen"/>
      <selection pane="topRight"/>
      <selection pane="bottomLeft"/>
      <selection pane="bottomRight"/>
    </sheetView>
  </sheetViews>
  <sheetFormatPr baseColWidth="10" defaultRowHeight="12.75" x14ac:dyDescent="0.2"/>
  <cols>
    <col min="1" max="1" width="12.7109375" customWidth="1"/>
    <col min="2" max="2" width="5.7109375" customWidth="1"/>
    <col min="3" max="3" width="50.7109375" customWidth="1"/>
    <col min="4" max="4" width="8.7109375" customWidth="1"/>
    <col min="5" max="21" width="13.7109375" customWidth="1"/>
  </cols>
  <sheetData>
    <row r="1" spans="1:21" x14ac:dyDescent="0.2">
      <c r="U1" s="2" t="str">
        <f>HYPERLINK("#'Sommaire'!A1", "retour sommaire")</f>
        <v>retour sommaire</v>
      </c>
    </row>
    <row r="2" spans="1:21" ht="15" x14ac:dyDescent="0.2">
      <c r="A2" s="113" t="s">
        <v>1202</v>
      </c>
      <c r="B2" s="114"/>
      <c r="C2" s="114"/>
      <c r="D2" s="114"/>
      <c r="E2" s="114"/>
      <c r="F2" s="114"/>
      <c r="G2" s="114"/>
      <c r="H2" s="114"/>
      <c r="I2" s="114"/>
      <c r="J2" s="114"/>
      <c r="K2" s="114"/>
      <c r="L2" s="114"/>
      <c r="M2" s="114"/>
      <c r="N2" s="114"/>
      <c r="O2" s="114"/>
      <c r="P2" s="114"/>
      <c r="Q2" s="114"/>
      <c r="R2" s="114"/>
      <c r="S2" s="114"/>
      <c r="T2" s="114"/>
      <c r="U2" s="114"/>
    </row>
    <row r="5" spans="1:21" ht="15" x14ac:dyDescent="0.2">
      <c r="A5" s="113" t="s">
        <v>1212</v>
      </c>
      <c r="B5" s="114"/>
      <c r="C5" s="114"/>
      <c r="D5" s="114"/>
      <c r="E5" s="114"/>
      <c r="F5" s="114"/>
      <c r="G5" s="114"/>
      <c r="H5" s="114"/>
      <c r="I5" s="114"/>
      <c r="J5" s="114"/>
      <c r="K5" s="114"/>
      <c r="L5" s="114"/>
      <c r="M5" s="114"/>
      <c r="N5" s="114"/>
      <c r="O5" s="114"/>
      <c r="P5" s="114"/>
      <c r="Q5" s="114"/>
      <c r="R5" s="114"/>
      <c r="S5" s="114"/>
      <c r="T5" s="114"/>
      <c r="U5" s="114"/>
    </row>
    <row r="6" spans="1:21" x14ac:dyDescent="0.2">
      <c r="U6" s="7" t="s">
        <v>1204</v>
      </c>
    </row>
    <row r="7" spans="1:21" x14ac:dyDescent="0.2">
      <c r="U7" s="7" t="s">
        <v>1205</v>
      </c>
    </row>
    <row r="8" spans="1:21" x14ac:dyDescent="0.2">
      <c r="A8" s="107" t="s">
        <v>6</v>
      </c>
      <c r="B8" s="107" t="s">
        <v>1193</v>
      </c>
      <c r="C8" s="107" t="s">
        <v>7</v>
      </c>
      <c r="D8" s="107" t="s">
        <v>1194</v>
      </c>
      <c r="E8" s="8" t="s">
        <v>889</v>
      </c>
      <c r="F8" s="8" t="s">
        <v>890</v>
      </c>
      <c r="G8" s="8" t="s">
        <v>891</v>
      </c>
      <c r="H8" s="8" t="s">
        <v>892</v>
      </c>
      <c r="I8" s="8" t="s">
        <v>893</v>
      </c>
      <c r="J8" s="8" t="s">
        <v>894</v>
      </c>
      <c r="K8" s="8" t="s">
        <v>895</v>
      </c>
      <c r="L8" s="8" t="s">
        <v>896</v>
      </c>
      <c r="M8" s="8" t="s">
        <v>897</v>
      </c>
      <c r="N8" s="8" t="s">
        <v>898</v>
      </c>
      <c r="O8" s="8" t="s">
        <v>899</v>
      </c>
      <c r="P8" s="8" t="s">
        <v>900</v>
      </c>
      <c r="Q8" s="8" t="s">
        <v>901</v>
      </c>
      <c r="R8" s="8" t="s">
        <v>902</v>
      </c>
      <c r="S8" s="8" t="s">
        <v>903</v>
      </c>
      <c r="T8" s="8" t="s">
        <v>904</v>
      </c>
      <c r="U8" s="8" t="s">
        <v>905</v>
      </c>
    </row>
    <row r="9" spans="1:21" ht="30" customHeight="1" x14ac:dyDescent="0.2">
      <c r="A9" s="110" t="s">
        <v>66</v>
      </c>
      <c r="B9" s="111" t="s">
        <v>888</v>
      </c>
      <c r="C9" s="112" t="s">
        <v>67</v>
      </c>
      <c r="D9" s="23" t="s">
        <v>1195</v>
      </c>
      <c r="E9" s="27">
        <v>371176.505</v>
      </c>
      <c r="F9" s="27">
        <v>336669.65700000001</v>
      </c>
      <c r="G9" s="27">
        <v>326935.88500000001</v>
      </c>
      <c r="H9" s="27">
        <v>308765.87400000001</v>
      </c>
      <c r="I9" s="27">
        <v>285430.71600000001</v>
      </c>
      <c r="J9" s="27">
        <v>309456.685</v>
      </c>
      <c r="K9" s="27">
        <v>301858.022</v>
      </c>
      <c r="L9" s="27">
        <v>305008.98200000002</v>
      </c>
      <c r="M9" s="27">
        <v>294562.47600000002</v>
      </c>
      <c r="N9" s="27">
        <v>284958</v>
      </c>
      <c r="O9" s="27">
        <v>273088</v>
      </c>
      <c r="P9" s="27">
        <v>259370</v>
      </c>
      <c r="Q9" s="27">
        <v>268150.20299999998</v>
      </c>
      <c r="R9" s="27">
        <v>267894.10700000002</v>
      </c>
      <c r="S9" s="27">
        <v>244684.68400000001</v>
      </c>
      <c r="T9" s="27">
        <v>234615.39199999999</v>
      </c>
      <c r="U9" s="27">
        <v>235556.02499999999</v>
      </c>
    </row>
    <row r="10" spans="1:21" ht="30" customHeight="1" x14ac:dyDescent="0.2">
      <c r="A10" s="110" t="s">
        <v>66</v>
      </c>
      <c r="B10" s="111" t="s">
        <v>888</v>
      </c>
      <c r="C10" s="112" t="s">
        <v>67</v>
      </c>
      <c r="D10" s="24" t="s">
        <v>1196</v>
      </c>
      <c r="E10" s="28">
        <v>1056577.1070000001</v>
      </c>
      <c r="F10" s="28">
        <v>954158.51599999995</v>
      </c>
      <c r="G10" s="28">
        <v>902512.62600000005</v>
      </c>
      <c r="H10" s="28">
        <v>895338.995</v>
      </c>
      <c r="I10" s="28">
        <v>883786.16</v>
      </c>
      <c r="J10" s="28">
        <v>994556.92</v>
      </c>
      <c r="K10" s="28">
        <v>982770.33700000006</v>
      </c>
      <c r="L10" s="28">
        <v>957417.41200000001</v>
      </c>
      <c r="M10" s="28">
        <v>944477.647</v>
      </c>
      <c r="N10" s="28">
        <v>871236</v>
      </c>
      <c r="O10" s="28">
        <v>845643</v>
      </c>
      <c r="P10" s="28">
        <v>818161.174</v>
      </c>
      <c r="Q10" s="28">
        <v>867070.42700000003</v>
      </c>
      <c r="R10" s="28">
        <v>899034.29599999997</v>
      </c>
      <c r="S10" s="28">
        <v>944118.98400000005</v>
      </c>
      <c r="T10" s="28">
        <v>962925.22</v>
      </c>
      <c r="U10" s="28">
        <v>918980.81</v>
      </c>
    </row>
    <row r="11" spans="1:21" ht="30" customHeight="1" x14ac:dyDescent="0.2">
      <c r="A11" s="110" t="s">
        <v>68</v>
      </c>
      <c r="B11" s="111" t="s">
        <v>888</v>
      </c>
      <c r="C11" s="112" t="s">
        <v>69</v>
      </c>
      <c r="D11" s="23" t="s">
        <v>1195</v>
      </c>
      <c r="E11" s="27">
        <v>17950.351999999999</v>
      </c>
      <c r="F11" s="27">
        <v>16898.350999999999</v>
      </c>
      <c r="G11" s="27">
        <v>15149.932000000001</v>
      </c>
      <c r="H11" s="27">
        <v>13402.843000000001</v>
      </c>
      <c r="I11" s="27">
        <v>13497.311</v>
      </c>
      <c r="J11" s="27">
        <v>6774.2669999999998</v>
      </c>
      <c r="K11" s="27">
        <v>6077.1629999999996</v>
      </c>
      <c r="L11" s="27">
        <v>7006.2</v>
      </c>
      <c r="M11" s="27">
        <v>7070.1819999999998</v>
      </c>
      <c r="N11" s="27">
        <v>14788</v>
      </c>
      <c r="O11" s="27">
        <v>5587</v>
      </c>
      <c r="P11" s="27">
        <v>4930</v>
      </c>
      <c r="Q11" s="27">
        <v>4985.0169999999998</v>
      </c>
      <c r="R11" s="27">
        <v>4654.8370000000004</v>
      </c>
      <c r="S11" s="27">
        <v>5821.0330000000004</v>
      </c>
      <c r="T11" s="27">
        <v>3266.12</v>
      </c>
      <c r="U11" s="27">
        <v>5066.2910000000002</v>
      </c>
    </row>
    <row r="12" spans="1:21" ht="30" customHeight="1" x14ac:dyDescent="0.2">
      <c r="A12" s="110" t="s">
        <v>68</v>
      </c>
      <c r="B12" s="111" t="s">
        <v>888</v>
      </c>
      <c r="C12" s="112" t="s">
        <v>69</v>
      </c>
      <c r="D12" s="24" t="s">
        <v>1196</v>
      </c>
      <c r="E12" s="28">
        <v>50521.37</v>
      </c>
      <c r="F12" s="28">
        <v>43785.620999999999</v>
      </c>
      <c r="G12" s="28">
        <v>46431.252</v>
      </c>
      <c r="H12" s="28">
        <v>41413.910000000003</v>
      </c>
      <c r="I12" s="28">
        <v>42410.934999999998</v>
      </c>
      <c r="J12" s="28">
        <v>29114.944</v>
      </c>
      <c r="K12" s="28">
        <v>27027.032999999999</v>
      </c>
      <c r="L12" s="28">
        <v>28194.923999999999</v>
      </c>
      <c r="M12" s="28">
        <v>27925.859</v>
      </c>
      <c r="N12" s="28">
        <v>41241</v>
      </c>
      <c r="O12" s="28">
        <v>24135</v>
      </c>
      <c r="P12" s="28">
        <v>22200.153999999999</v>
      </c>
      <c r="Q12" s="28">
        <v>22472.645</v>
      </c>
      <c r="R12" s="28">
        <v>23021.807000000001</v>
      </c>
      <c r="S12" s="28">
        <v>27583.953000000001</v>
      </c>
      <c r="T12" s="28">
        <v>19193.710999999999</v>
      </c>
      <c r="U12" s="28">
        <v>31101.932000000001</v>
      </c>
    </row>
    <row r="13" spans="1:21" ht="30" customHeight="1" x14ac:dyDescent="0.2">
      <c r="A13" s="110" t="s">
        <v>70</v>
      </c>
      <c r="B13" s="111" t="s">
        <v>888</v>
      </c>
      <c r="C13" s="112" t="s">
        <v>71</v>
      </c>
      <c r="D13" s="23" t="s">
        <v>1195</v>
      </c>
      <c r="E13" s="27">
        <v>40002.355000000003</v>
      </c>
      <c r="F13" s="27">
        <v>37302.493000000002</v>
      </c>
      <c r="G13" s="27">
        <v>34965.512999999999</v>
      </c>
      <c r="H13" s="27">
        <v>32452.363000000001</v>
      </c>
      <c r="I13" s="27">
        <v>31978.198</v>
      </c>
      <c r="J13" s="27">
        <v>31428.377</v>
      </c>
      <c r="K13" s="27">
        <v>27588.053</v>
      </c>
      <c r="L13" s="27">
        <v>27350.462</v>
      </c>
      <c r="M13" s="27">
        <v>27309.258999999998</v>
      </c>
      <c r="N13" s="27">
        <v>27800</v>
      </c>
      <c r="O13" s="27">
        <v>28122</v>
      </c>
      <c r="P13" s="27">
        <v>26433</v>
      </c>
      <c r="Q13" s="27">
        <v>24533.670999999998</v>
      </c>
      <c r="R13" s="27">
        <v>23565.511999999999</v>
      </c>
      <c r="S13" s="27">
        <v>19538.241000000002</v>
      </c>
      <c r="T13" s="27">
        <v>18366.858</v>
      </c>
      <c r="U13" s="27">
        <v>18408.721000000001</v>
      </c>
    </row>
    <row r="14" spans="1:21" ht="30" customHeight="1" x14ac:dyDescent="0.2">
      <c r="A14" s="110" t="s">
        <v>70</v>
      </c>
      <c r="B14" s="111" t="s">
        <v>888</v>
      </c>
      <c r="C14" s="112" t="s">
        <v>71</v>
      </c>
      <c r="D14" s="24" t="s">
        <v>1196</v>
      </c>
      <c r="E14" s="28">
        <v>156027.35999999999</v>
      </c>
      <c r="F14" s="28">
        <v>142780.511</v>
      </c>
      <c r="G14" s="28">
        <v>135192.01300000001</v>
      </c>
      <c r="H14" s="28">
        <v>133383.378</v>
      </c>
      <c r="I14" s="28">
        <v>131541.897</v>
      </c>
      <c r="J14" s="28">
        <v>130798.931</v>
      </c>
      <c r="K14" s="28">
        <v>121364.52499999999</v>
      </c>
      <c r="L14" s="28">
        <v>119869.469</v>
      </c>
      <c r="M14" s="28">
        <v>118375.402</v>
      </c>
      <c r="N14" s="28">
        <v>117477</v>
      </c>
      <c r="O14" s="28">
        <v>124915</v>
      </c>
      <c r="P14" s="28">
        <v>119623.037</v>
      </c>
      <c r="Q14" s="28">
        <v>108155.469</v>
      </c>
      <c r="R14" s="28">
        <v>108533.77899999999</v>
      </c>
      <c r="S14" s="28">
        <v>104911.21400000001</v>
      </c>
      <c r="T14" s="28">
        <v>107468.901</v>
      </c>
      <c r="U14" s="28">
        <v>101849.838</v>
      </c>
    </row>
    <row r="15" spans="1:21" ht="30" customHeight="1" x14ac:dyDescent="0.2">
      <c r="A15" s="110" t="s">
        <v>72</v>
      </c>
      <c r="B15" s="111" t="s">
        <v>1198</v>
      </c>
      <c r="C15" s="112" t="s">
        <v>73</v>
      </c>
      <c r="D15" s="23" t="s">
        <v>1195</v>
      </c>
      <c r="E15" s="27">
        <v>8159.7659999999996</v>
      </c>
      <c r="F15" s="27">
        <v>7273.8419999999996</v>
      </c>
      <c r="G15" s="27">
        <v>8034.2920000000004</v>
      </c>
      <c r="H15" s="27">
        <v>10543.41</v>
      </c>
      <c r="I15" s="27">
        <v>9527.8649999999998</v>
      </c>
      <c r="J15" s="27">
        <v>8235.18</v>
      </c>
      <c r="K15" s="27">
        <v>8441.07</v>
      </c>
      <c r="L15" s="27">
        <v>7819.6610000000001</v>
      </c>
      <c r="M15" s="27">
        <v>6729.1270000000004</v>
      </c>
      <c r="N15" s="27" t="s">
        <v>1200</v>
      </c>
      <c r="O15" s="27" t="s">
        <v>1200</v>
      </c>
      <c r="P15" s="27" t="s">
        <v>1200</v>
      </c>
      <c r="Q15" s="27" t="s">
        <v>1200</v>
      </c>
      <c r="R15" s="27" t="s">
        <v>1200</v>
      </c>
      <c r="S15" s="27" t="s">
        <v>1200</v>
      </c>
      <c r="T15" s="27" t="s">
        <v>1200</v>
      </c>
      <c r="U15" s="27" t="s">
        <v>1200</v>
      </c>
    </row>
    <row r="16" spans="1:21" ht="30" customHeight="1" x14ac:dyDescent="0.2">
      <c r="A16" s="110" t="s">
        <v>72</v>
      </c>
      <c r="B16" s="111" t="s">
        <v>1198</v>
      </c>
      <c r="C16" s="112" t="s">
        <v>73</v>
      </c>
      <c r="D16" s="24" t="s">
        <v>1196</v>
      </c>
      <c r="E16" s="28">
        <v>183200.859</v>
      </c>
      <c r="F16" s="28">
        <v>160591.39199999999</v>
      </c>
      <c r="G16" s="28">
        <v>171841.30100000001</v>
      </c>
      <c r="H16" s="28">
        <v>242657.323</v>
      </c>
      <c r="I16" s="28">
        <v>208613.77100000001</v>
      </c>
      <c r="J16" s="28">
        <v>198616.43700000001</v>
      </c>
      <c r="K16" s="28">
        <v>196431.451</v>
      </c>
      <c r="L16" s="28">
        <v>175489.628</v>
      </c>
      <c r="M16" s="28">
        <v>166511.31</v>
      </c>
      <c r="N16" s="28" t="s">
        <v>1200</v>
      </c>
      <c r="O16" s="28" t="s">
        <v>1200</v>
      </c>
      <c r="P16" s="28" t="s">
        <v>1200</v>
      </c>
      <c r="Q16" s="28" t="s">
        <v>1200</v>
      </c>
      <c r="R16" s="28" t="s">
        <v>1200</v>
      </c>
      <c r="S16" s="28" t="s">
        <v>1200</v>
      </c>
      <c r="T16" s="28" t="s">
        <v>1200</v>
      </c>
      <c r="U16" s="28" t="s">
        <v>1200</v>
      </c>
    </row>
    <row r="17" spans="1:21" ht="30" customHeight="1" x14ac:dyDescent="0.2">
      <c r="A17" s="110" t="s">
        <v>74</v>
      </c>
      <c r="B17" s="111" t="s">
        <v>888</v>
      </c>
      <c r="C17" s="112" t="s">
        <v>75</v>
      </c>
      <c r="D17" s="23" t="s">
        <v>1195</v>
      </c>
      <c r="E17" s="27">
        <v>255020.981</v>
      </c>
      <c r="F17" s="27">
        <v>269044.38199999998</v>
      </c>
      <c r="G17" s="27">
        <v>280566.853</v>
      </c>
      <c r="H17" s="27">
        <v>275458.88099999999</v>
      </c>
      <c r="I17" s="27">
        <v>270592.19799999997</v>
      </c>
      <c r="J17" s="27">
        <v>298393.95699999999</v>
      </c>
      <c r="K17" s="27">
        <v>302460.34299999999</v>
      </c>
      <c r="L17" s="27">
        <v>327611.06099999999</v>
      </c>
      <c r="M17" s="27">
        <v>368177.35399999999</v>
      </c>
      <c r="N17" s="27">
        <v>417647</v>
      </c>
      <c r="O17" s="27">
        <v>430410</v>
      </c>
      <c r="P17" s="27">
        <v>423042</v>
      </c>
      <c r="Q17" s="27">
        <v>437119.614</v>
      </c>
      <c r="R17" s="27">
        <v>448615.42200000002</v>
      </c>
      <c r="S17" s="27">
        <v>452454.53899999999</v>
      </c>
      <c r="T17" s="27">
        <v>431168.20799999998</v>
      </c>
      <c r="U17" s="27">
        <v>452137.00599999999</v>
      </c>
    </row>
    <row r="18" spans="1:21" ht="30" customHeight="1" x14ac:dyDescent="0.2">
      <c r="A18" s="110" t="s">
        <v>74</v>
      </c>
      <c r="B18" s="111" t="s">
        <v>888</v>
      </c>
      <c r="C18" s="112" t="s">
        <v>75</v>
      </c>
      <c r="D18" s="24" t="s">
        <v>1196</v>
      </c>
      <c r="E18" s="28">
        <v>909033.32400000002</v>
      </c>
      <c r="F18" s="28">
        <v>944160.02599999995</v>
      </c>
      <c r="G18" s="28">
        <v>965253.88899999997</v>
      </c>
      <c r="H18" s="28">
        <v>1076470.274</v>
      </c>
      <c r="I18" s="28">
        <v>1075731.7439999999</v>
      </c>
      <c r="J18" s="28">
        <v>1218342.4029999999</v>
      </c>
      <c r="K18" s="28">
        <v>1264993.2520000001</v>
      </c>
      <c r="L18" s="28">
        <v>1290985.0279999999</v>
      </c>
      <c r="M18" s="28">
        <v>1333725.855</v>
      </c>
      <c r="N18" s="28">
        <v>1425537</v>
      </c>
      <c r="O18" s="28">
        <v>1536858</v>
      </c>
      <c r="P18" s="28">
        <v>1577231.372</v>
      </c>
      <c r="Q18" s="28">
        <v>1818542.9879999999</v>
      </c>
      <c r="R18" s="28">
        <v>1927264.4879999999</v>
      </c>
      <c r="S18" s="28">
        <v>2239794.7740000002</v>
      </c>
      <c r="T18" s="28">
        <v>2237375.443</v>
      </c>
      <c r="U18" s="28">
        <v>2188899.7910000002</v>
      </c>
    </row>
    <row r="19" spans="1:21" ht="30" customHeight="1" x14ac:dyDescent="0.2">
      <c r="A19" s="110" t="s">
        <v>76</v>
      </c>
      <c r="B19" s="111" t="s">
        <v>888</v>
      </c>
      <c r="C19" s="112" t="s">
        <v>77</v>
      </c>
      <c r="D19" s="23" t="s">
        <v>1195</v>
      </c>
      <c r="E19" s="27">
        <v>206975.06299999999</v>
      </c>
      <c r="F19" s="27">
        <v>191561.764</v>
      </c>
      <c r="G19" s="27">
        <v>188853.685</v>
      </c>
      <c r="H19" s="27">
        <v>188166.18599999999</v>
      </c>
      <c r="I19" s="27">
        <v>157614.08499999999</v>
      </c>
      <c r="J19" s="27">
        <v>157516.70499999999</v>
      </c>
      <c r="K19" s="27">
        <v>140957.12599999999</v>
      </c>
      <c r="L19" s="27">
        <v>160615.09599999999</v>
      </c>
      <c r="M19" s="27">
        <v>153378.79500000001</v>
      </c>
      <c r="N19" s="27">
        <v>173987</v>
      </c>
      <c r="O19" s="27">
        <v>148666</v>
      </c>
      <c r="P19" s="27">
        <v>129313</v>
      </c>
      <c r="Q19" s="27">
        <v>145783.59099999999</v>
      </c>
      <c r="R19" s="27">
        <v>150757.37100000001</v>
      </c>
      <c r="S19" s="27">
        <v>148845.77900000001</v>
      </c>
      <c r="T19" s="27">
        <v>116035.333</v>
      </c>
      <c r="U19" s="27">
        <v>118634.65300000001</v>
      </c>
    </row>
    <row r="20" spans="1:21" ht="30" customHeight="1" x14ac:dyDescent="0.2">
      <c r="A20" s="110" t="s">
        <v>76</v>
      </c>
      <c r="B20" s="111" t="s">
        <v>888</v>
      </c>
      <c r="C20" s="112" t="s">
        <v>77</v>
      </c>
      <c r="D20" s="24" t="s">
        <v>1196</v>
      </c>
      <c r="E20" s="28">
        <v>843670.42700000003</v>
      </c>
      <c r="F20" s="28">
        <v>746220.55700000003</v>
      </c>
      <c r="G20" s="28">
        <v>720071.65899999999</v>
      </c>
      <c r="H20" s="28">
        <v>778165.59100000001</v>
      </c>
      <c r="I20" s="28">
        <v>678480.07</v>
      </c>
      <c r="J20" s="28">
        <v>697653.52099999995</v>
      </c>
      <c r="K20" s="28">
        <v>634301.29</v>
      </c>
      <c r="L20" s="28">
        <v>695924.90899999999</v>
      </c>
      <c r="M20" s="28">
        <v>662898.49899999995</v>
      </c>
      <c r="N20" s="28">
        <v>650226</v>
      </c>
      <c r="O20" s="28">
        <v>626236</v>
      </c>
      <c r="P20" s="28">
        <v>570932.61199999996</v>
      </c>
      <c r="Q20" s="28">
        <v>638873.79700000002</v>
      </c>
      <c r="R20" s="28">
        <v>685925.19299999997</v>
      </c>
      <c r="S20" s="28">
        <v>769045.43400000001</v>
      </c>
      <c r="T20" s="28">
        <v>675373.04299999995</v>
      </c>
      <c r="U20" s="28">
        <v>606009.08700000006</v>
      </c>
    </row>
    <row r="21" spans="1:21" ht="30" customHeight="1" x14ac:dyDescent="0.2">
      <c r="A21" s="110" t="s">
        <v>78</v>
      </c>
      <c r="B21" s="111" t="s">
        <v>888</v>
      </c>
      <c r="C21" s="112" t="s">
        <v>79</v>
      </c>
      <c r="D21" s="23" t="s">
        <v>1195</v>
      </c>
      <c r="E21" s="27">
        <v>71565.301999999996</v>
      </c>
      <c r="F21" s="27">
        <v>65669.73</v>
      </c>
      <c r="G21" s="27">
        <v>66346.081000000006</v>
      </c>
      <c r="H21" s="27">
        <v>64819.267</v>
      </c>
      <c r="I21" s="27">
        <v>63509.491000000002</v>
      </c>
      <c r="J21" s="27">
        <v>73889.615999999995</v>
      </c>
      <c r="K21" s="27">
        <v>83751.517999999996</v>
      </c>
      <c r="L21" s="27">
        <v>83438.085999999996</v>
      </c>
      <c r="M21" s="27">
        <v>78145.922000000006</v>
      </c>
      <c r="N21" s="27">
        <v>80308</v>
      </c>
      <c r="O21" s="27">
        <v>76203</v>
      </c>
      <c r="P21" s="27">
        <v>55956</v>
      </c>
      <c r="Q21" s="27">
        <v>60864.605000000003</v>
      </c>
      <c r="R21" s="27">
        <v>57703.324000000001</v>
      </c>
      <c r="S21" s="27">
        <v>42261.430999999997</v>
      </c>
      <c r="T21" s="27">
        <v>41198.21</v>
      </c>
      <c r="U21" s="27">
        <v>47917.523999999998</v>
      </c>
    </row>
    <row r="22" spans="1:21" ht="30" customHeight="1" x14ac:dyDescent="0.2">
      <c r="A22" s="110" t="s">
        <v>78</v>
      </c>
      <c r="B22" s="111" t="s">
        <v>888</v>
      </c>
      <c r="C22" s="112" t="s">
        <v>79</v>
      </c>
      <c r="D22" s="24" t="s">
        <v>1196</v>
      </c>
      <c r="E22" s="28">
        <v>452384.902</v>
      </c>
      <c r="F22" s="28">
        <v>410392.89299999998</v>
      </c>
      <c r="G22" s="28">
        <v>422041.07299999997</v>
      </c>
      <c r="H22" s="28">
        <v>438368.424</v>
      </c>
      <c r="I22" s="28">
        <v>449968.55900000001</v>
      </c>
      <c r="J22" s="28">
        <v>473782.61099999998</v>
      </c>
      <c r="K22" s="28">
        <v>489369.24300000002</v>
      </c>
      <c r="L22" s="28">
        <v>470340.32199999999</v>
      </c>
      <c r="M22" s="28">
        <v>438348.17099999997</v>
      </c>
      <c r="N22" s="28">
        <v>433837</v>
      </c>
      <c r="O22" s="28">
        <v>436912</v>
      </c>
      <c r="P22" s="28">
        <v>403718.136</v>
      </c>
      <c r="Q22" s="28">
        <v>443318.35700000002</v>
      </c>
      <c r="R22" s="28">
        <v>426412.65500000003</v>
      </c>
      <c r="S22" s="28">
        <v>363022.83399999997</v>
      </c>
      <c r="T22" s="28">
        <v>417730.96299999999</v>
      </c>
      <c r="U22" s="28">
        <v>453830.20699999999</v>
      </c>
    </row>
    <row r="23" spans="1:21" ht="30" customHeight="1" x14ac:dyDescent="0.2">
      <c r="A23" s="110" t="s">
        <v>80</v>
      </c>
      <c r="B23" s="111" t="s">
        <v>888</v>
      </c>
      <c r="C23" s="112" t="s">
        <v>81</v>
      </c>
      <c r="D23" s="23" t="s">
        <v>1195</v>
      </c>
      <c r="E23" s="27">
        <v>170675.69</v>
      </c>
      <c r="F23" s="27">
        <v>176853.10200000001</v>
      </c>
      <c r="G23" s="27">
        <v>178813.03200000001</v>
      </c>
      <c r="H23" s="27" t="s">
        <v>1199</v>
      </c>
      <c r="I23" s="27" t="s">
        <v>1199</v>
      </c>
      <c r="J23" s="27" t="s">
        <v>1199</v>
      </c>
      <c r="K23" s="27" t="s">
        <v>1199</v>
      </c>
      <c r="L23" s="27" t="s">
        <v>1199</v>
      </c>
      <c r="M23" s="27">
        <v>193801.215</v>
      </c>
      <c r="N23" s="27">
        <v>179809</v>
      </c>
      <c r="O23" s="27">
        <v>25872</v>
      </c>
      <c r="P23" s="27">
        <v>24416</v>
      </c>
      <c r="Q23" s="27">
        <v>90371.845000000001</v>
      </c>
      <c r="R23" s="27">
        <v>89960.093999999997</v>
      </c>
      <c r="S23" s="27">
        <v>92312.236000000004</v>
      </c>
      <c r="T23" s="27">
        <v>86230.183999999994</v>
      </c>
      <c r="U23" s="27">
        <v>87284.31</v>
      </c>
    </row>
    <row r="24" spans="1:21" ht="30" customHeight="1" x14ac:dyDescent="0.2">
      <c r="A24" s="110" t="s">
        <v>80</v>
      </c>
      <c r="B24" s="111" t="s">
        <v>888</v>
      </c>
      <c r="C24" s="112" t="s">
        <v>81</v>
      </c>
      <c r="D24" s="24" t="s">
        <v>1196</v>
      </c>
      <c r="E24" s="28">
        <v>247318.08499999999</v>
      </c>
      <c r="F24" s="28">
        <v>229553.69699999999</v>
      </c>
      <c r="G24" s="28">
        <v>246845.37700000001</v>
      </c>
      <c r="H24" s="28" t="s">
        <v>1199</v>
      </c>
      <c r="I24" s="28" t="s">
        <v>1199</v>
      </c>
      <c r="J24" s="28" t="s">
        <v>1199</v>
      </c>
      <c r="K24" s="28" t="s">
        <v>1199</v>
      </c>
      <c r="L24" s="28" t="s">
        <v>1199</v>
      </c>
      <c r="M24" s="28">
        <v>272707.48200000002</v>
      </c>
      <c r="N24" s="28">
        <v>253796</v>
      </c>
      <c r="O24" s="28">
        <v>43733</v>
      </c>
      <c r="P24" s="28">
        <v>44364.739000000001</v>
      </c>
      <c r="Q24" s="28">
        <v>148361.39199999999</v>
      </c>
      <c r="R24" s="28">
        <v>149257.45800000001</v>
      </c>
      <c r="S24" s="28">
        <v>212874.91099999999</v>
      </c>
      <c r="T24" s="28">
        <v>187513.092</v>
      </c>
      <c r="U24" s="28">
        <v>199576.15299999999</v>
      </c>
    </row>
    <row r="25" spans="1:21" ht="30" customHeight="1" x14ac:dyDescent="0.2">
      <c r="A25" s="110" t="s">
        <v>82</v>
      </c>
      <c r="B25" s="111" t="s">
        <v>888</v>
      </c>
      <c r="C25" s="112" t="s">
        <v>83</v>
      </c>
      <c r="D25" s="23" t="s">
        <v>1195</v>
      </c>
      <c r="E25" s="27">
        <v>12102.581</v>
      </c>
      <c r="F25" s="27">
        <v>12026.319</v>
      </c>
      <c r="G25" s="27">
        <v>12650.976000000001</v>
      </c>
      <c r="H25" s="27" t="s">
        <v>1199</v>
      </c>
      <c r="I25" s="27" t="s">
        <v>1199</v>
      </c>
      <c r="J25" s="27" t="s">
        <v>1199</v>
      </c>
      <c r="K25" s="27" t="s">
        <v>1199</v>
      </c>
      <c r="L25" s="27" t="s">
        <v>1199</v>
      </c>
      <c r="M25" s="27" t="s">
        <v>1199</v>
      </c>
      <c r="N25" s="27">
        <v>9899</v>
      </c>
      <c r="O25" s="27">
        <v>3944</v>
      </c>
      <c r="P25" s="27">
        <v>3549</v>
      </c>
      <c r="Q25" s="27">
        <v>4898.0959999999995</v>
      </c>
      <c r="R25" s="27" t="s">
        <v>1199</v>
      </c>
      <c r="S25" s="27" t="s">
        <v>1199</v>
      </c>
      <c r="T25" s="27" t="s">
        <v>1199</v>
      </c>
      <c r="U25" s="27" t="s">
        <v>1199</v>
      </c>
    </row>
    <row r="26" spans="1:21" ht="30" customHeight="1" x14ac:dyDescent="0.2">
      <c r="A26" s="110" t="s">
        <v>82</v>
      </c>
      <c r="B26" s="111" t="s">
        <v>888</v>
      </c>
      <c r="C26" s="112" t="s">
        <v>83</v>
      </c>
      <c r="D26" s="24" t="s">
        <v>1196</v>
      </c>
      <c r="E26" s="28">
        <v>29868.894</v>
      </c>
      <c r="F26" s="28">
        <v>27078.146000000001</v>
      </c>
      <c r="G26" s="28">
        <v>28257.255000000001</v>
      </c>
      <c r="H26" s="28" t="s">
        <v>1199</v>
      </c>
      <c r="I26" s="28" t="s">
        <v>1199</v>
      </c>
      <c r="J26" s="28" t="s">
        <v>1199</v>
      </c>
      <c r="K26" s="28" t="s">
        <v>1199</v>
      </c>
      <c r="L26" s="28" t="s">
        <v>1199</v>
      </c>
      <c r="M26" s="28" t="s">
        <v>1199</v>
      </c>
      <c r="N26" s="28">
        <v>19944</v>
      </c>
      <c r="O26" s="28">
        <v>10381</v>
      </c>
      <c r="P26" s="28">
        <v>9461.86</v>
      </c>
      <c r="Q26" s="28">
        <v>14084.039000000001</v>
      </c>
      <c r="R26" s="28" t="s">
        <v>1199</v>
      </c>
      <c r="S26" s="28" t="s">
        <v>1199</v>
      </c>
      <c r="T26" s="28" t="s">
        <v>1199</v>
      </c>
      <c r="U26" s="28" t="s">
        <v>1199</v>
      </c>
    </row>
    <row r="27" spans="1:21" ht="30" customHeight="1" x14ac:dyDescent="0.2">
      <c r="A27" s="110" t="s">
        <v>84</v>
      </c>
      <c r="B27" s="111" t="s">
        <v>888</v>
      </c>
      <c r="C27" s="112" t="s">
        <v>85</v>
      </c>
      <c r="D27" s="23" t="s">
        <v>1195</v>
      </c>
      <c r="E27" s="27">
        <v>18049.321</v>
      </c>
      <c r="F27" s="27">
        <v>14814.064</v>
      </c>
      <c r="G27" s="27">
        <v>13647.957</v>
      </c>
      <c r="H27" s="27">
        <v>13251.757</v>
      </c>
      <c r="I27" s="27">
        <v>12263.114</v>
      </c>
      <c r="J27" s="27">
        <v>11090.993</v>
      </c>
      <c r="K27" s="27">
        <v>4782.8559999999998</v>
      </c>
      <c r="L27" s="27">
        <v>3714.0540000000001</v>
      </c>
      <c r="M27" s="27">
        <v>4914.0039999999999</v>
      </c>
      <c r="N27" s="27">
        <v>4618</v>
      </c>
      <c r="O27" s="27">
        <v>4869</v>
      </c>
      <c r="P27" s="27">
        <v>4791</v>
      </c>
      <c r="Q27" s="27">
        <v>6316</v>
      </c>
      <c r="R27" s="27" t="s">
        <v>1199</v>
      </c>
      <c r="S27" s="27" t="s">
        <v>1199</v>
      </c>
      <c r="T27" s="27" t="s">
        <v>1199</v>
      </c>
      <c r="U27" s="27" t="s">
        <v>1199</v>
      </c>
    </row>
    <row r="28" spans="1:21" ht="30" customHeight="1" x14ac:dyDescent="0.2">
      <c r="A28" s="110" t="s">
        <v>84</v>
      </c>
      <c r="B28" s="111" t="s">
        <v>888</v>
      </c>
      <c r="C28" s="112" t="s">
        <v>85</v>
      </c>
      <c r="D28" s="24" t="s">
        <v>1196</v>
      </c>
      <c r="E28" s="28">
        <v>50508.35</v>
      </c>
      <c r="F28" s="28">
        <v>39198.567999999999</v>
      </c>
      <c r="G28" s="28">
        <v>35715.326000000001</v>
      </c>
      <c r="H28" s="28">
        <v>38041.063000000002</v>
      </c>
      <c r="I28" s="28">
        <v>34383.747000000003</v>
      </c>
      <c r="J28" s="28">
        <v>32265.526000000002</v>
      </c>
      <c r="K28" s="28">
        <v>15683.371999999999</v>
      </c>
      <c r="L28" s="28">
        <v>11916.672</v>
      </c>
      <c r="M28" s="28">
        <v>17372.780999999999</v>
      </c>
      <c r="N28" s="28">
        <v>16148</v>
      </c>
      <c r="O28" s="28">
        <v>15989</v>
      </c>
      <c r="P28" s="28">
        <v>15567.342000000001</v>
      </c>
      <c r="Q28" s="28">
        <v>18123.536</v>
      </c>
      <c r="R28" s="28" t="s">
        <v>1199</v>
      </c>
      <c r="S28" s="28" t="s">
        <v>1199</v>
      </c>
      <c r="T28" s="28" t="s">
        <v>1199</v>
      </c>
      <c r="U28" s="28" t="s">
        <v>1199</v>
      </c>
    </row>
    <row r="29" spans="1:21" ht="30" customHeight="1" x14ac:dyDescent="0.2">
      <c r="A29" s="110" t="s">
        <v>86</v>
      </c>
      <c r="B29" s="111" t="s">
        <v>888</v>
      </c>
      <c r="C29" s="112" t="s">
        <v>87</v>
      </c>
      <c r="D29" s="23" t="s">
        <v>1195</v>
      </c>
      <c r="E29" s="27">
        <v>100960.538</v>
      </c>
      <c r="F29" s="27">
        <v>95862.153000000006</v>
      </c>
      <c r="G29" s="27">
        <v>102210.83100000001</v>
      </c>
      <c r="H29" s="27">
        <v>105449.844</v>
      </c>
      <c r="I29" s="27">
        <v>102572.069</v>
      </c>
      <c r="J29" s="27">
        <v>89559.604999999996</v>
      </c>
      <c r="K29" s="27">
        <v>95651.521999999997</v>
      </c>
      <c r="L29" s="27">
        <v>90771.917000000001</v>
      </c>
      <c r="M29" s="27">
        <v>82172.972999999998</v>
      </c>
      <c r="N29" s="27">
        <v>86281</v>
      </c>
      <c r="O29" s="27">
        <v>100116</v>
      </c>
      <c r="P29" s="27">
        <v>107753</v>
      </c>
      <c r="Q29" s="27">
        <v>104473.012</v>
      </c>
      <c r="R29" s="27">
        <v>102730.443</v>
      </c>
      <c r="S29" s="27">
        <v>90395.070999999996</v>
      </c>
      <c r="T29" s="27">
        <v>94679.498999999996</v>
      </c>
      <c r="U29" s="27">
        <v>96460.823999999993</v>
      </c>
    </row>
    <row r="30" spans="1:21" ht="30" customHeight="1" x14ac:dyDescent="0.2">
      <c r="A30" s="110" t="s">
        <v>86</v>
      </c>
      <c r="B30" s="111" t="s">
        <v>888</v>
      </c>
      <c r="C30" s="112" t="s">
        <v>87</v>
      </c>
      <c r="D30" s="24" t="s">
        <v>1196</v>
      </c>
      <c r="E30" s="28">
        <v>155349.16200000001</v>
      </c>
      <c r="F30" s="28">
        <v>149527.21599999999</v>
      </c>
      <c r="G30" s="28">
        <v>147522.13099999999</v>
      </c>
      <c r="H30" s="28">
        <v>160068.70699999999</v>
      </c>
      <c r="I30" s="28">
        <v>159127.223</v>
      </c>
      <c r="J30" s="28">
        <v>143224.96799999999</v>
      </c>
      <c r="K30" s="28">
        <v>136698.73300000001</v>
      </c>
      <c r="L30" s="28">
        <v>139542.56299999999</v>
      </c>
      <c r="M30" s="28">
        <v>118833.299</v>
      </c>
      <c r="N30" s="28">
        <v>143601</v>
      </c>
      <c r="O30" s="28">
        <v>163779</v>
      </c>
      <c r="P30" s="28">
        <v>178747.23300000001</v>
      </c>
      <c r="Q30" s="28">
        <v>194166.42600000001</v>
      </c>
      <c r="R30" s="28">
        <v>190720.75899999999</v>
      </c>
      <c r="S30" s="28">
        <v>219882.41800000001</v>
      </c>
      <c r="T30" s="28">
        <v>254468.514</v>
      </c>
      <c r="U30" s="28">
        <v>256010.71900000001</v>
      </c>
    </row>
    <row r="31" spans="1:21" ht="30" customHeight="1" x14ac:dyDescent="0.2">
      <c r="A31" s="110" t="s">
        <v>88</v>
      </c>
      <c r="B31" s="111" t="s">
        <v>888</v>
      </c>
      <c r="C31" s="112" t="s">
        <v>89</v>
      </c>
      <c r="D31" s="23" t="s">
        <v>1195</v>
      </c>
      <c r="E31" s="27">
        <v>86526.081999999995</v>
      </c>
      <c r="F31" s="27">
        <v>84268.773000000001</v>
      </c>
      <c r="G31" s="27">
        <v>73943.039999999994</v>
      </c>
      <c r="H31" s="27">
        <v>75685.115999999995</v>
      </c>
      <c r="I31" s="27">
        <v>59750.625999999997</v>
      </c>
      <c r="J31" s="27">
        <v>51950.052000000003</v>
      </c>
      <c r="K31" s="27">
        <v>43859.419000000002</v>
      </c>
      <c r="L31" s="27">
        <v>40443.203999999998</v>
      </c>
      <c r="M31" s="27">
        <v>39525.023000000001</v>
      </c>
      <c r="N31" s="27">
        <v>36957</v>
      </c>
      <c r="O31" s="27">
        <v>41375</v>
      </c>
      <c r="P31" s="27">
        <v>39152</v>
      </c>
      <c r="Q31" s="27">
        <v>36055.78</v>
      </c>
      <c r="R31" s="27">
        <v>41459.493999999999</v>
      </c>
      <c r="S31" s="27">
        <v>35835.203999999998</v>
      </c>
      <c r="T31" s="27">
        <v>27716.799999999999</v>
      </c>
      <c r="U31" s="27">
        <v>34027.54</v>
      </c>
    </row>
    <row r="32" spans="1:21" ht="30" customHeight="1" x14ac:dyDescent="0.2">
      <c r="A32" s="110" t="s">
        <v>88</v>
      </c>
      <c r="B32" s="111" t="s">
        <v>888</v>
      </c>
      <c r="C32" s="112" t="s">
        <v>89</v>
      </c>
      <c r="D32" s="24" t="s">
        <v>1196</v>
      </c>
      <c r="E32" s="28">
        <v>127014.7</v>
      </c>
      <c r="F32" s="28">
        <v>118281.06200000001</v>
      </c>
      <c r="G32" s="28">
        <v>110370.36900000001</v>
      </c>
      <c r="H32" s="28">
        <v>119464.13400000001</v>
      </c>
      <c r="I32" s="28">
        <v>115854.005</v>
      </c>
      <c r="J32" s="28">
        <v>102192.239</v>
      </c>
      <c r="K32" s="28">
        <v>85113.879000000001</v>
      </c>
      <c r="L32" s="28">
        <v>86935.118000000002</v>
      </c>
      <c r="M32" s="28">
        <v>72287.733999999997</v>
      </c>
      <c r="N32" s="28">
        <v>71950</v>
      </c>
      <c r="O32" s="28">
        <v>78150</v>
      </c>
      <c r="P32" s="28">
        <v>85220.683000000005</v>
      </c>
      <c r="Q32" s="28">
        <v>74210.017000000007</v>
      </c>
      <c r="R32" s="28">
        <v>82224.350000000006</v>
      </c>
      <c r="S32" s="28">
        <v>93207.62</v>
      </c>
      <c r="T32" s="28">
        <v>79547.865000000005</v>
      </c>
      <c r="U32" s="28">
        <v>86776.521999999997</v>
      </c>
    </row>
    <row r="33" spans="1:21" ht="30" customHeight="1" x14ac:dyDescent="0.2">
      <c r="A33" s="110" t="s">
        <v>90</v>
      </c>
      <c r="B33" s="111" t="s">
        <v>888</v>
      </c>
      <c r="C33" s="112" t="s">
        <v>91</v>
      </c>
      <c r="D33" s="23" t="s">
        <v>1195</v>
      </c>
      <c r="E33" s="27">
        <v>36156.870000000003</v>
      </c>
      <c r="F33" s="27">
        <v>34461.800999999999</v>
      </c>
      <c r="G33" s="27">
        <v>31385.254000000001</v>
      </c>
      <c r="H33" s="27">
        <v>39791.724999999999</v>
      </c>
      <c r="I33" s="27">
        <v>38646.919000000002</v>
      </c>
      <c r="J33" s="27">
        <v>31732.298999999999</v>
      </c>
      <c r="K33" s="27">
        <v>33039.284</v>
      </c>
      <c r="L33" s="27">
        <v>28539.841</v>
      </c>
      <c r="M33" s="27">
        <v>27136.217000000001</v>
      </c>
      <c r="N33" s="27">
        <v>24917</v>
      </c>
      <c r="O33" s="27">
        <v>25025</v>
      </c>
      <c r="P33" s="27">
        <v>31631</v>
      </c>
      <c r="Q33" s="27">
        <v>31704.971000000001</v>
      </c>
      <c r="R33" s="27">
        <v>25878.400000000001</v>
      </c>
      <c r="S33" s="27">
        <v>14753.07</v>
      </c>
      <c r="T33" s="27">
        <v>15590.953</v>
      </c>
      <c r="U33" s="27">
        <v>20564.853999999999</v>
      </c>
    </row>
    <row r="34" spans="1:21" ht="30" customHeight="1" x14ac:dyDescent="0.2">
      <c r="A34" s="110" t="s">
        <v>90</v>
      </c>
      <c r="B34" s="111" t="s">
        <v>888</v>
      </c>
      <c r="C34" s="112" t="s">
        <v>91</v>
      </c>
      <c r="D34" s="24" t="s">
        <v>1196</v>
      </c>
      <c r="E34" s="28">
        <v>162984.614</v>
      </c>
      <c r="F34" s="28">
        <v>145510.69</v>
      </c>
      <c r="G34" s="28">
        <v>144065.80600000001</v>
      </c>
      <c r="H34" s="28">
        <v>183371.576</v>
      </c>
      <c r="I34" s="28">
        <v>182722.9</v>
      </c>
      <c r="J34" s="28">
        <v>149395.77499999999</v>
      </c>
      <c r="K34" s="28">
        <v>154453.20699999999</v>
      </c>
      <c r="L34" s="28">
        <v>127707.035</v>
      </c>
      <c r="M34" s="28">
        <v>122425.961</v>
      </c>
      <c r="N34" s="28">
        <v>113982</v>
      </c>
      <c r="O34" s="28">
        <v>114714</v>
      </c>
      <c r="P34" s="28">
        <v>143194.27299999999</v>
      </c>
      <c r="Q34" s="28">
        <v>132393.10699999999</v>
      </c>
      <c r="R34" s="28">
        <v>126344.59</v>
      </c>
      <c r="S34" s="28">
        <v>94032.051999999996</v>
      </c>
      <c r="T34" s="28">
        <v>122497.393</v>
      </c>
      <c r="U34" s="28">
        <v>125811.909</v>
      </c>
    </row>
    <row r="35" spans="1:21" ht="30" customHeight="1" x14ac:dyDescent="0.2">
      <c r="A35" s="110" t="s">
        <v>92</v>
      </c>
      <c r="B35" s="111" t="s">
        <v>1198</v>
      </c>
      <c r="C35" s="112" t="s">
        <v>93</v>
      </c>
      <c r="D35" s="23" t="s">
        <v>1195</v>
      </c>
      <c r="E35" s="27">
        <v>4644.3140000000003</v>
      </c>
      <c r="F35" s="27">
        <v>4235.7740000000003</v>
      </c>
      <c r="G35" s="27">
        <v>5460.4930000000004</v>
      </c>
      <c r="H35" s="27">
        <v>3377.7759999999998</v>
      </c>
      <c r="I35" s="27">
        <v>3249.3820000000001</v>
      </c>
      <c r="J35" s="27">
        <v>2956.6469999999999</v>
      </c>
      <c r="K35" s="27">
        <v>2437.31</v>
      </c>
      <c r="L35" s="27">
        <v>2871.8139999999999</v>
      </c>
      <c r="M35" s="27">
        <v>2988.78</v>
      </c>
      <c r="N35" s="27" t="s">
        <v>1200</v>
      </c>
      <c r="O35" s="27" t="s">
        <v>1200</v>
      </c>
      <c r="P35" s="27" t="s">
        <v>1200</v>
      </c>
      <c r="Q35" s="27" t="s">
        <v>1200</v>
      </c>
      <c r="R35" s="27" t="s">
        <v>1200</v>
      </c>
      <c r="S35" s="27" t="s">
        <v>1200</v>
      </c>
      <c r="T35" s="27" t="s">
        <v>1200</v>
      </c>
      <c r="U35" s="27" t="s">
        <v>1200</v>
      </c>
    </row>
    <row r="36" spans="1:21" ht="30" customHeight="1" x14ac:dyDescent="0.2">
      <c r="A36" s="110" t="s">
        <v>92</v>
      </c>
      <c r="B36" s="111" t="s">
        <v>1198</v>
      </c>
      <c r="C36" s="112" t="s">
        <v>93</v>
      </c>
      <c r="D36" s="24" t="s">
        <v>1196</v>
      </c>
      <c r="E36" s="28">
        <v>58703.256000000001</v>
      </c>
      <c r="F36" s="28">
        <v>46660.250999999997</v>
      </c>
      <c r="G36" s="28">
        <v>65079.423000000003</v>
      </c>
      <c r="H36" s="28">
        <v>29046.877</v>
      </c>
      <c r="I36" s="28">
        <v>28542.005000000001</v>
      </c>
      <c r="J36" s="28">
        <v>27248.383999999998</v>
      </c>
      <c r="K36" s="28">
        <v>25144.440999999999</v>
      </c>
      <c r="L36" s="28">
        <v>27135.683000000001</v>
      </c>
      <c r="M36" s="28">
        <v>24570.013999999999</v>
      </c>
      <c r="N36" s="28" t="s">
        <v>1200</v>
      </c>
      <c r="O36" s="28" t="s">
        <v>1200</v>
      </c>
      <c r="P36" s="28" t="s">
        <v>1200</v>
      </c>
      <c r="Q36" s="28" t="s">
        <v>1200</v>
      </c>
      <c r="R36" s="28" t="s">
        <v>1200</v>
      </c>
      <c r="S36" s="28" t="s">
        <v>1200</v>
      </c>
      <c r="T36" s="28" t="s">
        <v>1200</v>
      </c>
      <c r="U36" s="28" t="s">
        <v>1200</v>
      </c>
    </row>
    <row r="37" spans="1:21" ht="30" customHeight="1" x14ac:dyDescent="0.2">
      <c r="A37" s="110" t="s">
        <v>94</v>
      </c>
      <c r="B37" s="111" t="s">
        <v>888</v>
      </c>
      <c r="C37" s="112" t="s">
        <v>95</v>
      </c>
      <c r="D37" s="23" t="s">
        <v>1195</v>
      </c>
      <c r="E37" s="27">
        <v>68062.164000000004</v>
      </c>
      <c r="F37" s="27">
        <v>63729.892</v>
      </c>
      <c r="G37" s="27">
        <v>54498.3</v>
      </c>
      <c r="H37" s="27">
        <v>66717.051999999996</v>
      </c>
      <c r="I37" s="27">
        <v>72657.475000000006</v>
      </c>
      <c r="J37" s="27">
        <v>71680.759999999995</v>
      </c>
      <c r="K37" s="27">
        <v>77576.606</v>
      </c>
      <c r="L37" s="27">
        <v>82530.226999999999</v>
      </c>
      <c r="M37" s="27">
        <v>76165.554999999993</v>
      </c>
      <c r="N37" s="27">
        <v>77235</v>
      </c>
      <c r="O37" s="27">
        <v>81187</v>
      </c>
      <c r="P37" s="27">
        <v>79271</v>
      </c>
      <c r="Q37" s="27">
        <v>66376.005000000005</v>
      </c>
      <c r="R37" s="27">
        <v>60880.589</v>
      </c>
      <c r="S37" s="27">
        <v>47842.999000000003</v>
      </c>
      <c r="T37" s="27">
        <v>54877.044999999998</v>
      </c>
      <c r="U37" s="27">
        <v>71164.665999999997</v>
      </c>
    </row>
    <row r="38" spans="1:21" ht="30" customHeight="1" x14ac:dyDescent="0.2">
      <c r="A38" s="110" t="s">
        <v>94</v>
      </c>
      <c r="B38" s="111" t="s">
        <v>888</v>
      </c>
      <c r="C38" s="112" t="s">
        <v>95</v>
      </c>
      <c r="D38" s="24" t="s">
        <v>1196</v>
      </c>
      <c r="E38" s="28">
        <v>49649.985000000001</v>
      </c>
      <c r="F38" s="28">
        <v>41343.561000000002</v>
      </c>
      <c r="G38" s="28">
        <v>42595.726000000002</v>
      </c>
      <c r="H38" s="28">
        <v>57857.120999999999</v>
      </c>
      <c r="I38" s="28">
        <v>60047.036999999997</v>
      </c>
      <c r="J38" s="28">
        <v>59056.813000000002</v>
      </c>
      <c r="K38" s="28">
        <v>62891.902000000002</v>
      </c>
      <c r="L38" s="28">
        <v>59464.542999999998</v>
      </c>
      <c r="M38" s="28">
        <v>56247.527000000002</v>
      </c>
      <c r="N38" s="28">
        <v>61220</v>
      </c>
      <c r="O38" s="28">
        <v>60206</v>
      </c>
      <c r="P38" s="28">
        <v>56273.79</v>
      </c>
      <c r="Q38" s="28">
        <v>57820.016000000003</v>
      </c>
      <c r="R38" s="28">
        <v>72629.524999999994</v>
      </c>
      <c r="S38" s="28">
        <v>84094.111999999994</v>
      </c>
      <c r="T38" s="28">
        <v>78714.255999999994</v>
      </c>
      <c r="U38" s="28">
        <v>73951.744000000006</v>
      </c>
    </row>
    <row r="39" spans="1:21" ht="30" customHeight="1" x14ac:dyDescent="0.2">
      <c r="A39" s="110" t="s">
        <v>96</v>
      </c>
      <c r="B39" s="111" t="s">
        <v>1211</v>
      </c>
      <c r="C39" s="112" t="s">
        <v>97</v>
      </c>
      <c r="D39" s="23" t="s">
        <v>1195</v>
      </c>
      <c r="E39" s="27" t="s">
        <v>1200</v>
      </c>
      <c r="F39" s="27" t="s">
        <v>1200</v>
      </c>
      <c r="G39" s="27" t="s">
        <v>1200</v>
      </c>
      <c r="H39" s="27" t="s">
        <v>1200</v>
      </c>
      <c r="I39" s="27" t="s">
        <v>1200</v>
      </c>
      <c r="J39" s="27" t="s">
        <v>1200</v>
      </c>
      <c r="K39" s="27" t="s">
        <v>1200</v>
      </c>
      <c r="L39" s="27" t="s">
        <v>1200</v>
      </c>
      <c r="M39" s="27" t="s">
        <v>1200</v>
      </c>
      <c r="N39" s="27">
        <v>54330</v>
      </c>
      <c r="O39" s="27">
        <v>51729</v>
      </c>
      <c r="P39" s="27">
        <v>50045</v>
      </c>
      <c r="Q39" s="27">
        <v>39109.588000000003</v>
      </c>
      <c r="R39" s="27">
        <v>41935.25</v>
      </c>
      <c r="S39" s="27">
        <v>30442.198</v>
      </c>
      <c r="T39" s="27">
        <v>28872.994999999999</v>
      </c>
      <c r="U39" s="27">
        <v>45299.434000000001</v>
      </c>
    </row>
    <row r="40" spans="1:21" ht="30" customHeight="1" x14ac:dyDescent="0.2">
      <c r="A40" s="110" t="s">
        <v>96</v>
      </c>
      <c r="B40" s="111" t="s">
        <v>1211</v>
      </c>
      <c r="C40" s="112" t="s">
        <v>97</v>
      </c>
      <c r="D40" s="24" t="s">
        <v>1196</v>
      </c>
      <c r="E40" s="28" t="s">
        <v>1200</v>
      </c>
      <c r="F40" s="28" t="s">
        <v>1200</v>
      </c>
      <c r="G40" s="28" t="s">
        <v>1200</v>
      </c>
      <c r="H40" s="28" t="s">
        <v>1200</v>
      </c>
      <c r="I40" s="28" t="s">
        <v>1200</v>
      </c>
      <c r="J40" s="28" t="s">
        <v>1200</v>
      </c>
      <c r="K40" s="28" t="s">
        <v>1200</v>
      </c>
      <c r="L40" s="28" t="s">
        <v>1200</v>
      </c>
      <c r="M40" s="28" t="s">
        <v>1200</v>
      </c>
      <c r="N40" s="28">
        <v>308473</v>
      </c>
      <c r="O40" s="28">
        <v>364585</v>
      </c>
      <c r="P40" s="28">
        <v>308372.07199999999</v>
      </c>
      <c r="Q40" s="28">
        <v>240691.04500000001</v>
      </c>
      <c r="R40" s="28">
        <v>284222.08600000001</v>
      </c>
      <c r="S40" s="28">
        <v>195471.06299999999</v>
      </c>
      <c r="T40" s="28">
        <v>240537.245</v>
      </c>
      <c r="U40" s="28">
        <v>290294.962</v>
      </c>
    </row>
    <row r="41" spans="1:21" ht="30" customHeight="1" x14ac:dyDescent="0.2">
      <c r="A41" s="110" t="s">
        <v>98</v>
      </c>
      <c r="B41" s="111" t="s">
        <v>1198</v>
      </c>
      <c r="C41" s="112" t="s">
        <v>99</v>
      </c>
      <c r="D41" s="23" t="s">
        <v>1195</v>
      </c>
      <c r="E41" s="27">
        <v>54367.576000000001</v>
      </c>
      <c r="F41" s="27">
        <v>50573.627</v>
      </c>
      <c r="G41" s="27">
        <v>24570.13</v>
      </c>
      <c r="H41" s="27">
        <v>21557.79</v>
      </c>
      <c r="I41" s="27">
        <v>18251.13</v>
      </c>
      <c r="J41" s="27">
        <v>19951.400000000001</v>
      </c>
      <c r="K41" s="27">
        <v>18781.902999999998</v>
      </c>
      <c r="L41" s="27">
        <v>18715.165000000001</v>
      </c>
      <c r="M41" s="27">
        <v>22761.005000000001</v>
      </c>
      <c r="N41" s="27" t="s">
        <v>1200</v>
      </c>
      <c r="O41" s="27" t="s">
        <v>1200</v>
      </c>
      <c r="P41" s="27" t="s">
        <v>1200</v>
      </c>
      <c r="Q41" s="27" t="s">
        <v>1200</v>
      </c>
      <c r="R41" s="27" t="s">
        <v>1200</v>
      </c>
      <c r="S41" s="27" t="s">
        <v>1200</v>
      </c>
      <c r="T41" s="27" t="s">
        <v>1200</v>
      </c>
      <c r="U41" s="27" t="s">
        <v>1200</v>
      </c>
    </row>
    <row r="42" spans="1:21" ht="30" customHeight="1" x14ac:dyDescent="0.2">
      <c r="A42" s="110" t="s">
        <v>98</v>
      </c>
      <c r="B42" s="111" t="s">
        <v>1198</v>
      </c>
      <c r="C42" s="112" t="s">
        <v>99</v>
      </c>
      <c r="D42" s="24" t="s">
        <v>1196</v>
      </c>
      <c r="E42" s="28">
        <v>40290.199000000001</v>
      </c>
      <c r="F42" s="28">
        <v>36211.476999999999</v>
      </c>
      <c r="G42" s="28">
        <v>30187.159</v>
      </c>
      <c r="H42" s="28">
        <v>30581.681</v>
      </c>
      <c r="I42" s="28">
        <v>32851.559000000001</v>
      </c>
      <c r="J42" s="28">
        <v>33968.629000000001</v>
      </c>
      <c r="K42" s="28">
        <v>30028.933000000001</v>
      </c>
      <c r="L42" s="28">
        <v>28389.434000000001</v>
      </c>
      <c r="M42" s="28">
        <v>26781.795999999998</v>
      </c>
      <c r="N42" s="28" t="s">
        <v>1200</v>
      </c>
      <c r="O42" s="28" t="s">
        <v>1200</v>
      </c>
      <c r="P42" s="28" t="s">
        <v>1200</v>
      </c>
      <c r="Q42" s="28" t="s">
        <v>1200</v>
      </c>
      <c r="R42" s="28" t="s">
        <v>1200</v>
      </c>
      <c r="S42" s="28" t="s">
        <v>1200</v>
      </c>
      <c r="T42" s="28" t="s">
        <v>1200</v>
      </c>
      <c r="U42" s="28" t="s">
        <v>1200</v>
      </c>
    </row>
    <row r="43" spans="1:21" ht="30" customHeight="1" x14ac:dyDescent="0.2">
      <c r="A43" s="110" t="s">
        <v>100</v>
      </c>
      <c r="B43" s="111" t="s">
        <v>1198</v>
      </c>
      <c r="C43" s="112" t="s">
        <v>101</v>
      </c>
      <c r="D43" s="23" t="s">
        <v>1195</v>
      </c>
      <c r="E43" s="27">
        <v>17983.427</v>
      </c>
      <c r="F43" s="27">
        <v>16987.208999999999</v>
      </c>
      <c r="G43" s="27">
        <v>17649.195</v>
      </c>
      <c r="H43" s="27">
        <v>16616.098000000002</v>
      </c>
      <c r="I43" s="27">
        <v>15128.599</v>
      </c>
      <c r="J43" s="27">
        <v>16254.39</v>
      </c>
      <c r="K43" s="27">
        <v>15611.624</v>
      </c>
      <c r="L43" s="27">
        <v>16119.751</v>
      </c>
      <c r="M43" s="27">
        <v>25523.257000000001</v>
      </c>
      <c r="N43" s="27" t="s">
        <v>1200</v>
      </c>
      <c r="O43" s="27" t="s">
        <v>1200</v>
      </c>
      <c r="P43" s="27" t="s">
        <v>1200</v>
      </c>
      <c r="Q43" s="27" t="s">
        <v>1200</v>
      </c>
      <c r="R43" s="27" t="s">
        <v>1200</v>
      </c>
      <c r="S43" s="27" t="s">
        <v>1200</v>
      </c>
      <c r="T43" s="27" t="s">
        <v>1200</v>
      </c>
      <c r="U43" s="27" t="s">
        <v>1200</v>
      </c>
    </row>
    <row r="44" spans="1:21" ht="30" customHeight="1" x14ac:dyDescent="0.2">
      <c r="A44" s="110" t="s">
        <v>100</v>
      </c>
      <c r="B44" s="111" t="s">
        <v>1198</v>
      </c>
      <c r="C44" s="112" t="s">
        <v>101</v>
      </c>
      <c r="D44" s="24" t="s">
        <v>1196</v>
      </c>
      <c r="E44" s="28">
        <v>12442.011</v>
      </c>
      <c r="F44" s="28">
        <v>12968.183999999999</v>
      </c>
      <c r="G44" s="28">
        <v>13203.884</v>
      </c>
      <c r="H44" s="28">
        <v>13050.733</v>
      </c>
      <c r="I44" s="28">
        <v>12900.594999999999</v>
      </c>
      <c r="J44" s="28">
        <v>12690.861000000001</v>
      </c>
      <c r="K44" s="28">
        <v>9822.3150000000005</v>
      </c>
      <c r="L44" s="28">
        <v>9667.6209999999992</v>
      </c>
      <c r="M44" s="28">
        <v>10789.476000000001</v>
      </c>
      <c r="N44" s="28" t="s">
        <v>1200</v>
      </c>
      <c r="O44" s="28" t="s">
        <v>1200</v>
      </c>
      <c r="P44" s="28" t="s">
        <v>1200</v>
      </c>
      <c r="Q44" s="28" t="s">
        <v>1200</v>
      </c>
      <c r="R44" s="28" t="s">
        <v>1200</v>
      </c>
      <c r="S44" s="28" t="s">
        <v>1200</v>
      </c>
      <c r="T44" s="28" t="s">
        <v>1200</v>
      </c>
      <c r="U44" s="28" t="s">
        <v>1200</v>
      </c>
    </row>
    <row r="45" spans="1:21" ht="30" customHeight="1" x14ac:dyDescent="0.2">
      <c r="A45" s="110" t="s">
        <v>102</v>
      </c>
      <c r="B45" s="111" t="s">
        <v>888</v>
      </c>
      <c r="C45" s="112" t="s">
        <v>103</v>
      </c>
      <c r="D45" s="23" t="s">
        <v>1195</v>
      </c>
      <c r="E45" s="27">
        <v>13612.386</v>
      </c>
      <c r="F45" s="27">
        <v>12970.224</v>
      </c>
      <c r="G45" s="27">
        <v>18469.115000000002</v>
      </c>
      <c r="H45" s="27">
        <v>22048.388999999999</v>
      </c>
      <c r="I45" s="27">
        <v>24683.432000000001</v>
      </c>
      <c r="J45" s="27">
        <v>30752.937000000002</v>
      </c>
      <c r="K45" s="27">
        <v>37280.483</v>
      </c>
      <c r="L45" s="27">
        <v>59208.093999999997</v>
      </c>
      <c r="M45" s="27">
        <v>55847.112000000001</v>
      </c>
      <c r="N45" s="27">
        <v>52050</v>
      </c>
      <c r="O45" s="27">
        <v>69491</v>
      </c>
      <c r="P45" s="27">
        <v>79759</v>
      </c>
      <c r="Q45" s="27">
        <v>204242.00099999999</v>
      </c>
      <c r="R45" s="27">
        <v>162595.90599999999</v>
      </c>
      <c r="S45" s="27">
        <v>147138.821</v>
      </c>
      <c r="T45" s="27">
        <v>146117.05799999999</v>
      </c>
      <c r="U45" s="27">
        <v>178363.92499999999</v>
      </c>
    </row>
    <row r="46" spans="1:21" ht="30" customHeight="1" x14ac:dyDescent="0.2">
      <c r="A46" s="110" t="s">
        <v>102</v>
      </c>
      <c r="B46" s="111" t="s">
        <v>888</v>
      </c>
      <c r="C46" s="112" t="s">
        <v>103</v>
      </c>
      <c r="D46" s="24" t="s">
        <v>1196</v>
      </c>
      <c r="E46" s="28">
        <v>3659.915</v>
      </c>
      <c r="F46" s="28">
        <v>3189.0120000000002</v>
      </c>
      <c r="G46" s="28">
        <v>6464.8230000000003</v>
      </c>
      <c r="H46" s="28">
        <v>13032.617</v>
      </c>
      <c r="I46" s="28">
        <v>10866.290999999999</v>
      </c>
      <c r="J46" s="28">
        <v>12260.758</v>
      </c>
      <c r="K46" s="28">
        <v>15427.307000000001</v>
      </c>
      <c r="L46" s="28">
        <v>15773.144</v>
      </c>
      <c r="M46" s="28">
        <v>11273.526</v>
      </c>
      <c r="N46" s="28">
        <v>12975</v>
      </c>
      <c r="O46" s="28">
        <v>17029</v>
      </c>
      <c r="P46" s="28">
        <v>21836.149000000001</v>
      </c>
      <c r="Q46" s="28">
        <v>34906.849000000002</v>
      </c>
      <c r="R46" s="28">
        <v>32004.217000000001</v>
      </c>
      <c r="S46" s="28">
        <v>35494.146000000001</v>
      </c>
      <c r="T46" s="28">
        <v>34878.913999999997</v>
      </c>
      <c r="U46" s="28">
        <v>44096.616999999998</v>
      </c>
    </row>
    <row r="48" spans="1:21" x14ac:dyDescent="0.2">
      <c r="A48" s="21" t="s">
        <v>1213</v>
      </c>
    </row>
    <row r="49" spans="1:1" x14ac:dyDescent="0.2">
      <c r="A49" s="21" t="s">
        <v>1214</v>
      </c>
    </row>
    <row r="50" spans="1:1" x14ac:dyDescent="0.2">
      <c r="A50" s="22" t="s">
        <v>1210</v>
      </c>
    </row>
    <row r="51" spans="1:1" x14ac:dyDescent="0.2">
      <c r="A51" s="21" t="s">
        <v>4</v>
      </c>
    </row>
    <row r="52" spans="1:1" x14ac:dyDescent="0.2">
      <c r="A52" t="s">
        <v>2</v>
      </c>
    </row>
    <row r="53" spans="1:1" x14ac:dyDescent="0.2">
      <c r="A53" t="s">
        <v>937</v>
      </c>
    </row>
  </sheetData>
  <mergeCells count="61">
    <mergeCell ref="C43:C44"/>
    <mergeCell ref="C45:C46"/>
    <mergeCell ref="A2:U2"/>
    <mergeCell ref="A5:U5"/>
    <mergeCell ref="C33:C34"/>
    <mergeCell ref="C35:C36"/>
    <mergeCell ref="C37:C38"/>
    <mergeCell ref="C39:C40"/>
    <mergeCell ref="C41:C42"/>
    <mergeCell ref="B39:B40"/>
    <mergeCell ref="B41:B42"/>
    <mergeCell ref="B43:B44"/>
    <mergeCell ref="B45:B46"/>
    <mergeCell ref="C9:C10"/>
    <mergeCell ref="C11:C12"/>
    <mergeCell ref="C13:C14"/>
    <mergeCell ref="C15:C16"/>
    <mergeCell ref="C17:C18"/>
    <mergeCell ref="C19:C20"/>
    <mergeCell ref="C21:C22"/>
    <mergeCell ref="C23:C24"/>
    <mergeCell ref="C25:C26"/>
    <mergeCell ref="C27:C28"/>
    <mergeCell ref="C29:C30"/>
    <mergeCell ref="C31:C32"/>
    <mergeCell ref="A45:A46"/>
    <mergeCell ref="B9:B10"/>
    <mergeCell ref="B11:B12"/>
    <mergeCell ref="B13:B14"/>
    <mergeCell ref="B15:B16"/>
    <mergeCell ref="B17:B18"/>
    <mergeCell ref="B19:B20"/>
    <mergeCell ref="B21:B22"/>
    <mergeCell ref="B23:B24"/>
    <mergeCell ref="B25:B26"/>
    <mergeCell ref="B27:B28"/>
    <mergeCell ref="B29:B30"/>
    <mergeCell ref="B31:B32"/>
    <mergeCell ref="B33:B34"/>
    <mergeCell ref="B35:B36"/>
    <mergeCell ref="B37:B38"/>
    <mergeCell ref="A35:A36"/>
    <mergeCell ref="A37:A38"/>
    <mergeCell ref="A39:A40"/>
    <mergeCell ref="A41:A42"/>
    <mergeCell ref="A43:A44"/>
    <mergeCell ref="A25:A26"/>
    <mergeCell ref="A27:A28"/>
    <mergeCell ref="A29:A30"/>
    <mergeCell ref="A31:A32"/>
    <mergeCell ref="A33:A34"/>
    <mergeCell ref="A15:A16"/>
    <mergeCell ref="A17:A18"/>
    <mergeCell ref="A19:A20"/>
    <mergeCell ref="A21:A22"/>
    <mergeCell ref="A23:A24"/>
    <mergeCell ref="A8:B8"/>
    <mergeCell ref="C8:D8"/>
    <mergeCell ref="A9:A10"/>
    <mergeCell ref="A11:A12"/>
    <mergeCell ref="A13:A14"/>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60"/>
  <sheetViews>
    <sheetView showGridLines="0" workbookViewId="0">
      <pane xSplit="4" ySplit="8" topLeftCell="E9" activePane="bottomRight" state="frozen"/>
      <selection pane="topRight"/>
      <selection pane="bottomLeft"/>
      <selection pane="bottomRight"/>
    </sheetView>
  </sheetViews>
  <sheetFormatPr baseColWidth="10" defaultRowHeight="12.75" x14ac:dyDescent="0.2"/>
  <cols>
    <col min="1" max="1" width="12.7109375" customWidth="1"/>
    <col min="2" max="2" width="5.7109375" customWidth="1"/>
    <col min="3" max="3" width="50.7109375" customWidth="1"/>
    <col min="4" max="4" width="8.7109375" customWidth="1"/>
    <col min="5" max="21" width="13.7109375" customWidth="1"/>
  </cols>
  <sheetData>
    <row r="1" spans="1:21" x14ac:dyDescent="0.2">
      <c r="U1" s="2" t="str">
        <f>HYPERLINK("#'Sommaire'!A1", "retour sommaire")</f>
        <v>retour sommaire</v>
      </c>
    </row>
    <row r="2" spans="1:21" ht="15" x14ac:dyDescent="0.2">
      <c r="A2" s="113" t="s">
        <v>1202</v>
      </c>
      <c r="B2" s="114"/>
      <c r="C2" s="114"/>
      <c r="D2" s="114"/>
      <c r="E2" s="114"/>
      <c r="F2" s="114"/>
      <c r="G2" s="114"/>
      <c r="H2" s="114"/>
      <c r="I2" s="114"/>
      <c r="J2" s="114"/>
      <c r="K2" s="114"/>
      <c r="L2" s="114"/>
      <c r="M2" s="114"/>
      <c r="N2" s="114"/>
      <c r="O2" s="114"/>
      <c r="P2" s="114"/>
      <c r="Q2" s="114"/>
      <c r="R2" s="114"/>
      <c r="S2" s="114"/>
      <c r="T2" s="114"/>
      <c r="U2" s="114"/>
    </row>
    <row r="5" spans="1:21" ht="15" x14ac:dyDescent="0.2">
      <c r="A5" s="113" t="s">
        <v>1215</v>
      </c>
      <c r="B5" s="114"/>
      <c r="C5" s="114"/>
      <c r="D5" s="114"/>
      <c r="E5" s="114"/>
      <c r="F5" s="114"/>
      <c r="G5" s="114"/>
      <c r="H5" s="114"/>
      <c r="I5" s="114"/>
      <c r="J5" s="114"/>
      <c r="K5" s="114"/>
      <c r="L5" s="114"/>
      <c r="M5" s="114"/>
      <c r="N5" s="114"/>
      <c r="O5" s="114"/>
      <c r="P5" s="114"/>
      <c r="Q5" s="114"/>
      <c r="R5" s="114"/>
      <c r="S5" s="114"/>
      <c r="T5" s="114"/>
      <c r="U5" s="114"/>
    </row>
    <row r="6" spans="1:21" x14ac:dyDescent="0.2">
      <c r="U6" s="7" t="s">
        <v>1204</v>
      </c>
    </row>
    <row r="7" spans="1:21" x14ac:dyDescent="0.2">
      <c r="U7" s="7" t="s">
        <v>1205</v>
      </c>
    </row>
    <row r="8" spans="1:21" x14ac:dyDescent="0.2">
      <c r="A8" s="107" t="s">
        <v>6</v>
      </c>
      <c r="B8" s="107" t="s">
        <v>1193</v>
      </c>
      <c r="C8" s="107" t="s">
        <v>7</v>
      </c>
      <c r="D8" s="107" t="s">
        <v>1194</v>
      </c>
      <c r="E8" s="8" t="s">
        <v>889</v>
      </c>
      <c r="F8" s="8" t="s">
        <v>890</v>
      </c>
      <c r="G8" s="8" t="s">
        <v>891</v>
      </c>
      <c r="H8" s="8" t="s">
        <v>892</v>
      </c>
      <c r="I8" s="8" t="s">
        <v>893</v>
      </c>
      <c r="J8" s="8" t="s">
        <v>894</v>
      </c>
      <c r="K8" s="8" t="s">
        <v>895</v>
      </c>
      <c r="L8" s="8" t="s">
        <v>896</v>
      </c>
      <c r="M8" s="8" t="s">
        <v>897</v>
      </c>
      <c r="N8" s="8" t="s">
        <v>898</v>
      </c>
      <c r="O8" s="8" t="s">
        <v>899</v>
      </c>
      <c r="P8" s="8" t="s">
        <v>900</v>
      </c>
      <c r="Q8" s="8" t="s">
        <v>901</v>
      </c>
      <c r="R8" s="8" t="s">
        <v>902</v>
      </c>
      <c r="S8" s="8" t="s">
        <v>903</v>
      </c>
      <c r="T8" s="8" t="s">
        <v>904</v>
      </c>
      <c r="U8" s="8" t="s">
        <v>905</v>
      </c>
    </row>
    <row r="9" spans="1:21" ht="30" customHeight="1" x14ac:dyDescent="0.2">
      <c r="A9" s="110" t="s">
        <v>104</v>
      </c>
      <c r="B9" s="111" t="s">
        <v>888</v>
      </c>
      <c r="C9" s="112" t="s">
        <v>105</v>
      </c>
      <c r="D9" s="23" t="s">
        <v>1195</v>
      </c>
      <c r="E9" s="29">
        <v>12128</v>
      </c>
      <c r="F9" s="29">
        <v>10657</v>
      </c>
      <c r="G9" s="29">
        <v>11006.789000000001</v>
      </c>
      <c r="H9" s="29">
        <v>9574</v>
      </c>
      <c r="I9" s="29">
        <v>9773.59</v>
      </c>
      <c r="J9" s="29">
        <v>9686</v>
      </c>
      <c r="K9" s="29">
        <v>10712</v>
      </c>
      <c r="L9" s="29">
        <v>10841</v>
      </c>
      <c r="M9" s="29">
        <v>10824</v>
      </c>
      <c r="N9" s="29">
        <v>9771</v>
      </c>
      <c r="O9" s="29">
        <v>11109</v>
      </c>
      <c r="P9" s="29">
        <v>16071</v>
      </c>
      <c r="Q9" s="29">
        <v>12601.906000000001</v>
      </c>
      <c r="R9" s="29">
        <v>15078.54</v>
      </c>
      <c r="S9" s="29">
        <v>14489.083000000001</v>
      </c>
      <c r="T9" s="29">
        <v>13854.878000000001</v>
      </c>
      <c r="U9" s="29">
        <v>11530.51</v>
      </c>
    </row>
    <row r="10" spans="1:21" ht="30" customHeight="1" x14ac:dyDescent="0.2">
      <c r="A10" s="110" t="s">
        <v>104</v>
      </c>
      <c r="B10" s="111" t="s">
        <v>888</v>
      </c>
      <c r="C10" s="112" t="s">
        <v>105</v>
      </c>
      <c r="D10" s="24" t="s">
        <v>1196</v>
      </c>
      <c r="E10" s="30">
        <v>49141</v>
      </c>
      <c r="F10" s="30">
        <v>52438</v>
      </c>
      <c r="G10" s="30">
        <v>56836.944000000003</v>
      </c>
      <c r="H10" s="30">
        <v>46262</v>
      </c>
      <c r="I10" s="30">
        <v>49897.428999999996</v>
      </c>
      <c r="J10" s="30">
        <v>49356</v>
      </c>
      <c r="K10" s="30">
        <v>62848</v>
      </c>
      <c r="L10" s="30">
        <v>54038</v>
      </c>
      <c r="M10" s="30">
        <v>51069</v>
      </c>
      <c r="N10" s="30">
        <v>51580</v>
      </c>
      <c r="O10" s="30">
        <v>56279</v>
      </c>
      <c r="P10" s="30">
        <v>66523.141000000003</v>
      </c>
      <c r="Q10" s="30">
        <v>53677.375</v>
      </c>
      <c r="R10" s="30">
        <v>64095.273999999998</v>
      </c>
      <c r="S10" s="30">
        <v>64348.133000000002</v>
      </c>
      <c r="T10" s="30">
        <v>69035.634999999995</v>
      </c>
      <c r="U10" s="30">
        <v>64840.783000000003</v>
      </c>
    </row>
    <row r="11" spans="1:21" ht="30" customHeight="1" x14ac:dyDescent="0.2">
      <c r="A11" s="110" t="s">
        <v>106</v>
      </c>
      <c r="B11" s="111" t="s">
        <v>888</v>
      </c>
      <c r="C11" s="112" t="s">
        <v>107</v>
      </c>
      <c r="D11" s="23" t="s">
        <v>1195</v>
      </c>
      <c r="E11" s="29">
        <v>118843</v>
      </c>
      <c r="F11" s="29">
        <v>111754</v>
      </c>
      <c r="G11" s="29">
        <v>108004.44899999999</v>
      </c>
      <c r="H11" s="29">
        <v>109358</v>
      </c>
      <c r="I11" s="29">
        <v>114384.68700000001</v>
      </c>
      <c r="J11" s="29">
        <v>114237</v>
      </c>
      <c r="K11" s="29">
        <v>107744</v>
      </c>
      <c r="L11" s="29">
        <v>112339</v>
      </c>
      <c r="M11" s="29">
        <v>113726</v>
      </c>
      <c r="N11" s="29">
        <v>111757</v>
      </c>
      <c r="O11" s="29">
        <v>110354</v>
      </c>
      <c r="P11" s="29">
        <v>110198</v>
      </c>
      <c r="Q11" s="29">
        <v>105063.212</v>
      </c>
      <c r="R11" s="29">
        <v>102413.637</v>
      </c>
      <c r="S11" s="29">
        <v>101036.45</v>
      </c>
      <c r="T11" s="29">
        <v>93952.842000000004</v>
      </c>
      <c r="U11" s="29">
        <v>94110.964999999997</v>
      </c>
    </row>
    <row r="12" spans="1:21" ht="30" customHeight="1" x14ac:dyDescent="0.2">
      <c r="A12" s="110" t="s">
        <v>106</v>
      </c>
      <c r="B12" s="111" t="s">
        <v>888</v>
      </c>
      <c r="C12" s="112" t="s">
        <v>107</v>
      </c>
      <c r="D12" s="24" t="s">
        <v>1196</v>
      </c>
      <c r="E12" s="30">
        <v>458734</v>
      </c>
      <c r="F12" s="30">
        <v>437476</v>
      </c>
      <c r="G12" s="30">
        <v>418110.58799999999</v>
      </c>
      <c r="H12" s="30">
        <v>421063</v>
      </c>
      <c r="I12" s="30">
        <v>465401.36099999998</v>
      </c>
      <c r="J12" s="30">
        <v>492763</v>
      </c>
      <c r="K12" s="30">
        <v>471384</v>
      </c>
      <c r="L12" s="30">
        <v>499906</v>
      </c>
      <c r="M12" s="30">
        <v>509255</v>
      </c>
      <c r="N12" s="30">
        <v>530670</v>
      </c>
      <c r="O12" s="30">
        <v>533768</v>
      </c>
      <c r="P12" s="30">
        <v>569144.04799999995</v>
      </c>
      <c r="Q12" s="30">
        <v>613849.22</v>
      </c>
      <c r="R12" s="30">
        <v>591568.6</v>
      </c>
      <c r="S12" s="30">
        <v>611651.06700000004</v>
      </c>
      <c r="T12" s="30">
        <v>632479.88500000001</v>
      </c>
      <c r="U12" s="30">
        <v>624131.81900000002</v>
      </c>
    </row>
    <row r="13" spans="1:21" ht="30" customHeight="1" x14ac:dyDescent="0.2">
      <c r="A13" s="110" t="s">
        <v>108</v>
      </c>
      <c r="B13" s="111" t="s">
        <v>888</v>
      </c>
      <c r="C13" s="112" t="s">
        <v>109</v>
      </c>
      <c r="D13" s="23" t="s">
        <v>1195</v>
      </c>
      <c r="E13" s="29">
        <v>61362</v>
      </c>
      <c r="F13" s="29">
        <v>56464</v>
      </c>
      <c r="G13" s="29">
        <v>58509.637999999999</v>
      </c>
      <c r="H13" s="29">
        <v>60145</v>
      </c>
      <c r="I13" s="29">
        <v>57516.175999999999</v>
      </c>
      <c r="J13" s="29">
        <v>52746</v>
      </c>
      <c r="K13" s="29">
        <v>56893</v>
      </c>
      <c r="L13" s="29">
        <v>55894</v>
      </c>
      <c r="M13" s="29">
        <v>59244</v>
      </c>
      <c r="N13" s="29">
        <v>57762</v>
      </c>
      <c r="O13" s="29">
        <v>59983</v>
      </c>
      <c r="P13" s="29">
        <v>59621</v>
      </c>
      <c r="Q13" s="29">
        <v>73854.255999999994</v>
      </c>
      <c r="R13" s="29">
        <v>76737.763000000006</v>
      </c>
      <c r="S13" s="29">
        <v>79649.353000000003</v>
      </c>
      <c r="T13" s="29">
        <v>77160.914000000004</v>
      </c>
      <c r="U13" s="29">
        <v>73256.638000000006</v>
      </c>
    </row>
    <row r="14" spans="1:21" ht="30" customHeight="1" x14ac:dyDescent="0.2">
      <c r="A14" s="110" t="s">
        <v>108</v>
      </c>
      <c r="B14" s="111" t="s">
        <v>888</v>
      </c>
      <c r="C14" s="112" t="s">
        <v>109</v>
      </c>
      <c r="D14" s="24" t="s">
        <v>1196</v>
      </c>
      <c r="E14" s="30">
        <v>459369</v>
      </c>
      <c r="F14" s="30">
        <v>423292</v>
      </c>
      <c r="G14" s="30">
        <v>455935.16800000001</v>
      </c>
      <c r="H14" s="30">
        <v>479506</v>
      </c>
      <c r="I14" s="30">
        <v>473690.11300000001</v>
      </c>
      <c r="J14" s="30">
        <v>454192</v>
      </c>
      <c r="K14" s="30">
        <v>416170</v>
      </c>
      <c r="L14" s="30">
        <v>454851</v>
      </c>
      <c r="M14" s="30">
        <v>475307</v>
      </c>
      <c r="N14" s="30">
        <v>490224</v>
      </c>
      <c r="O14" s="30">
        <v>508614</v>
      </c>
      <c r="P14" s="30">
        <v>513497.511</v>
      </c>
      <c r="Q14" s="30">
        <v>612597.95900000003</v>
      </c>
      <c r="R14" s="30">
        <v>605452.53599999996</v>
      </c>
      <c r="S14" s="30">
        <v>687304.62199999997</v>
      </c>
      <c r="T14" s="30">
        <v>732477.19499999995</v>
      </c>
      <c r="U14" s="30">
        <v>681624.83400000003</v>
      </c>
    </row>
    <row r="15" spans="1:21" ht="30" customHeight="1" x14ac:dyDescent="0.2">
      <c r="A15" s="110" t="s">
        <v>110</v>
      </c>
      <c r="B15" s="111" t="s">
        <v>888</v>
      </c>
      <c r="C15" s="112" t="s">
        <v>111</v>
      </c>
      <c r="D15" s="23" t="s">
        <v>1195</v>
      </c>
      <c r="E15" s="29">
        <v>2646</v>
      </c>
      <c r="F15" s="29">
        <v>2606</v>
      </c>
      <c r="G15" s="29">
        <v>909.45</v>
      </c>
      <c r="H15" s="29">
        <v>960</v>
      </c>
      <c r="I15" s="29">
        <v>899</v>
      </c>
      <c r="J15" s="29">
        <v>887</v>
      </c>
      <c r="K15" s="29">
        <v>1084</v>
      </c>
      <c r="L15" s="29">
        <v>1488</v>
      </c>
      <c r="M15" s="29">
        <v>1482</v>
      </c>
      <c r="N15" s="29">
        <v>1782</v>
      </c>
      <c r="O15" s="29">
        <v>1734</v>
      </c>
      <c r="P15" s="29">
        <v>1629</v>
      </c>
      <c r="Q15" s="29">
        <v>1703.402</v>
      </c>
      <c r="R15" s="29">
        <v>1187.249</v>
      </c>
      <c r="S15" s="29">
        <v>2009.701</v>
      </c>
      <c r="T15" s="29">
        <v>1870.2460000000001</v>
      </c>
      <c r="U15" s="29">
        <v>1838.078</v>
      </c>
    </row>
    <row r="16" spans="1:21" ht="30" customHeight="1" x14ac:dyDescent="0.2">
      <c r="A16" s="110" t="s">
        <v>110</v>
      </c>
      <c r="B16" s="111" t="s">
        <v>888</v>
      </c>
      <c r="C16" s="112" t="s">
        <v>111</v>
      </c>
      <c r="D16" s="24" t="s">
        <v>1196</v>
      </c>
      <c r="E16" s="30">
        <v>11057</v>
      </c>
      <c r="F16" s="30">
        <v>12699</v>
      </c>
      <c r="G16" s="30">
        <v>10985.047</v>
      </c>
      <c r="H16" s="30">
        <v>13254</v>
      </c>
      <c r="I16" s="30">
        <v>11559</v>
      </c>
      <c r="J16" s="30">
        <v>11679</v>
      </c>
      <c r="K16" s="30">
        <v>15377</v>
      </c>
      <c r="L16" s="30">
        <v>20585</v>
      </c>
      <c r="M16" s="30">
        <v>20207</v>
      </c>
      <c r="N16" s="30">
        <v>26628</v>
      </c>
      <c r="O16" s="30">
        <v>28367</v>
      </c>
      <c r="P16" s="30">
        <v>28036.420999999998</v>
      </c>
      <c r="Q16" s="30">
        <v>31492.793000000001</v>
      </c>
      <c r="R16" s="30">
        <v>17566.121999999999</v>
      </c>
      <c r="S16" s="30">
        <v>38251.902000000002</v>
      </c>
      <c r="T16" s="30">
        <v>38218.241999999998</v>
      </c>
      <c r="U16" s="30">
        <v>38110.396000000001</v>
      </c>
    </row>
    <row r="17" spans="1:21" ht="30" customHeight="1" x14ac:dyDescent="0.2">
      <c r="A17" s="110" t="s">
        <v>112</v>
      </c>
      <c r="B17" s="111" t="s">
        <v>888</v>
      </c>
      <c r="C17" s="112" t="s">
        <v>113</v>
      </c>
      <c r="D17" s="23" t="s">
        <v>1195</v>
      </c>
      <c r="E17" s="29">
        <v>11197.865</v>
      </c>
      <c r="F17" s="29">
        <v>12453.954</v>
      </c>
      <c r="G17" s="29">
        <v>12764.695</v>
      </c>
      <c r="H17" s="29">
        <v>7960.4070000000002</v>
      </c>
      <c r="I17" s="29">
        <v>9142.9570000000003</v>
      </c>
      <c r="J17" s="29">
        <v>12415.641</v>
      </c>
      <c r="K17" s="29">
        <v>14046.652</v>
      </c>
      <c r="L17" s="29">
        <v>8068.701</v>
      </c>
      <c r="M17" s="29">
        <v>7406.4870000000001</v>
      </c>
      <c r="N17" s="29">
        <v>8394</v>
      </c>
      <c r="O17" s="29">
        <v>9568</v>
      </c>
      <c r="P17" s="29">
        <v>8970</v>
      </c>
      <c r="Q17" s="29">
        <v>9024.8119999999999</v>
      </c>
      <c r="R17" s="29">
        <v>8160.201</v>
      </c>
      <c r="S17" s="29" t="s">
        <v>1200</v>
      </c>
      <c r="T17" s="29" t="s">
        <v>1200</v>
      </c>
      <c r="U17" s="29" t="s">
        <v>1200</v>
      </c>
    </row>
    <row r="18" spans="1:21" ht="30" customHeight="1" x14ac:dyDescent="0.2">
      <c r="A18" s="110" t="s">
        <v>112</v>
      </c>
      <c r="B18" s="111" t="s">
        <v>888</v>
      </c>
      <c r="C18" s="112" t="s">
        <v>113</v>
      </c>
      <c r="D18" s="24" t="s">
        <v>1196</v>
      </c>
      <c r="E18" s="30">
        <v>64615.925000000003</v>
      </c>
      <c r="F18" s="30">
        <v>63813.294999999998</v>
      </c>
      <c r="G18" s="30">
        <v>72173.747000000003</v>
      </c>
      <c r="H18" s="30">
        <v>57660.332999999999</v>
      </c>
      <c r="I18" s="30">
        <v>62259.741999999998</v>
      </c>
      <c r="J18" s="30">
        <v>77917.894</v>
      </c>
      <c r="K18" s="30">
        <v>84850.991999999998</v>
      </c>
      <c r="L18" s="30">
        <v>60477.42</v>
      </c>
      <c r="M18" s="30">
        <v>52340.169000000002</v>
      </c>
      <c r="N18" s="30">
        <v>59269</v>
      </c>
      <c r="O18" s="30">
        <v>61496</v>
      </c>
      <c r="P18" s="30">
        <v>48400.182000000001</v>
      </c>
      <c r="Q18" s="30">
        <v>37416.78</v>
      </c>
      <c r="R18" s="30">
        <v>33559.175999999999</v>
      </c>
      <c r="S18" s="30" t="s">
        <v>1200</v>
      </c>
      <c r="T18" s="30" t="s">
        <v>1200</v>
      </c>
      <c r="U18" s="30" t="s">
        <v>1200</v>
      </c>
    </row>
    <row r="19" spans="1:21" ht="30" customHeight="1" x14ac:dyDescent="0.2">
      <c r="A19" s="110" t="s">
        <v>114</v>
      </c>
      <c r="B19" s="111" t="s">
        <v>888</v>
      </c>
      <c r="C19" s="112" t="s">
        <v>115</v>
      </c>
      <c r="D19" s="23" t="s">
        <v>1195</v>
      </c>
      <c r="E19" s="29" t="s">
        <v>1200</v>
      </c>
      <c r="F19" s="29" t="s">
        <v>1200</v>
      </c>
      <c r="G19" s="29" t="s">
        <v>1200</v>
      </c>
      <c r="H19" s="29" t="s">
        <v>1200</v>
      </c>
      <c r="I19" s="29" t="s">
        <v>1200</v>
      </c>
      <c r="J19" s="29" t="s">
        <v>1200</v>
      </c>
      <c r="K19" s="29" t="s">
        <v>1200</v>
      </c>
      <c r="L19" s="29" t="s">
        <v>1200</v>
      </c>
      <c r="M19" s="29" t="s">
        <v>1200</v>
      </c>
      <c r="N19" s="29" t="s">
        <v>1200</v>
      </c>
      <c r="O19" s="29" t="s">
        <v>1200</v>
      </c>
      <c r="P19" s="29" t="s">
        <v>1200</v>
      </c>
      <c r="Q19" s="29" t="s">
        <v>1200</v>
      </c>
      <c r="R19" s="29" t="s">
        <v>1200</v>
      </c>
      <c r="S19" s="29">
        <v>7638.7479999999996</v>
      </c>
      <c r="T19" s="29">
        <v>7584.47</v>
      </c>
      <c r="U19" s="29">
        <v>7336.1639999999998</v>
      </c>
    </row>
    <row r="20" spans="1:21" ht="30" customHeight="1" x14ac:dyDescent="0.2">
      <c r="A20" s="110" t="s">
        <v>114</v>
      </c>
      <c r="B20" s="111" t="s">
        <v>888</v>
      </c>
      <c r="C20" s="112" t="s">
        <v>115</v>
      </c>
      <c r="D20" s="24" t="s">
        <v>1196</v>
      </c>
      <c r="E20" s="30" t="s">
        <v>1200</v>
      </c>
      <c r="F20" s="30" t="s">
        <v>1200</v>
      </c>
      <c r="G20" s="30" t="s">
        <v>1200</v>
      </c>
      <c r="H20" s="30" t="s">
        <v>1200</v>
      </c>
      <c r="I20" s="30" t="s">
        <v>1200</v>
      </c>
      <c r="J20" s="30" t="s">
        <v>1200</v>
      </c>
      <c r="K20" s="30" t="s">
        <v>1200</v>
      </c>
      <c r="L20" s="30" t="s">
        <v>1200</v>
      </c>
      <c r="M20" s="30" t="s">
        <v>1200</v>
      </c>
      <c r="N20" s="30" t="s">
        <v>1200</v>
      </c>
      <c r="O20" s="30" t="s">
        <v>1200</v>
      </c>
      <c r="P20" s="30" t="s">
        <v>1200</v>
      </c>
      <c r="Q20" s="30" t="s">
        <v>1200</v>
      </c>
      <c r="R20" s="30" t="s">
        <v>1200</v>
      </c>
      <c r="S20" s="30">
        <v>36571.595000000001</v>
      </c>
      <c r="T20" s="30">
        <v>38766.194000000003</v>
      </c>
      <c r="U20" s="30">
        <v>36961.317999999999</v>
      </c>
    </row>
    <row r="21" spans="1:21" ht="30" customHeight="1" x14ac:dyDescent="0.2">
      <c r="A21" s="110" t="s">
        <v>116</v>
      </c>
      <c r="B21" s="111" t="s">
        <v>1197</v>
      </c>
      <c r="C21" s="112" t="s">
        <v>117</v>
      </c>
      <c r="D21" s="23" t="s">
        <v>1195</v>
      </c>
      <c r="E21" s="29">
        <v>1321</v>
      </c>
      <c r="F21" s="29">
        <v>1146</v>
      </c>
      <c r="G21" s="29">
        <v>1163.231</v>
      </c>
      <c r="H21" s="29">
        <v>1401</v>
      </c>
      <c r="I21" s="29">
        <v>1162</v>
      </c>
      <c r="J21" s="29">
        <v>974</v>
      </c>
      <c r="K21" s="29">
        <v>1022</v>
      </c>
      <c r="L21" s="29">
        <v>1043</v>
      </c>
      <c r="M21" s="29">
        <v>1021</v>
      </c>
      <c r="N21" s="29">
        <v>978</v>
      </c>
      <c r="O21" s="29">
        <v>1097</v>
      </c>
      <c r="P21" s="29">
        <v>1112</v>
      </c>
      <c r="Q21" s="29">
        <v>2058.9409999999998</v>
      </c>
      <c r="R21" s="29">
        <v>2570.6570000000002</v>
      </c>
      <c r="S21" s="29">
        <v>2499.1970000000001</v>
      </c>
      <c r="T21" s="29">
        <v>2687.63</v>
      </c>
      <c r="U21" s="29">
        <v>2053.3339999999998</v>
      </c>
    </row>
    <row r="22" spans="1:21" ht="30" customHeight="1" x14ac:dyDescent="0.2">
      <c r="A22" s="110" t="s">
        <v>116</v>
      </c>
      <c r="B22" s="111" t="s">
        <v>1197</v>
      </c>
      <c r="C22" s="112" t="s">
        <v>117</v>
      </c>
      <c r="D22" s="24" t="s">
        <v>1196</v>
      </c>
      <c r="E22" s="30">
        <v>7126</v>
      </c>
      <c r="F22" s="30">
        <v>5374</v>
      </c>
      <c r="G22" s="30">
        <v>6919.54</v>
      </c>
      <c r="H22" s="30">
        <v>7864</v>
      </c>
      <c r="I22" s="30">
        <v>7466</v>
      </c>
      <c r="J22" s="30">
        <v>6576</v>
      </c>
      <c r="K22" s="30">
        <v>7363</v>
      </c>
      <c r="L22" s="30">
        <v>7163</v>
      </c>
      <c r="M22" s="30">
        <v>7266</v>
      </c>
      <c r="N22" s="30">
        <v>7043</v>
      </c>
      <c r="O22" s="30">
        <v>7806</v>
      </c>
      <c r="P22" s="30">
        <v>7995.0659999999998</v>
      </c>
      <c r="Q22" s="30">
        <v>13634.948</v>
      </c>
      <c r="R22" s="30">
        <v>17422.347000000002</v>
      </c>
      <c r="S22" s="30">
        <v>17744.5</v>
      </c>
      <c r="T22" s="30">
        <v>20070.671999999999</v>
      </c>
      <c r="U22" s="30">
        <v>15206.948</v>
      </c>
    </row>
    <row r="23" spans="1:21" ht="30" customHeight="1" x14ac:dyDescent="0.2">
      <c r="A23" s="110" t="s">
        <v>118</v>
      </c>
      <c r="B23" s="111" t="s">
        <v>1197</v>
      </c>
      <c r="C23" s="112" t="s">
        <v>119</v>
      </c>
      <c r="D23" s="23" t="s">
        <v>1195</v>
      </c>
      <c r="E23" s="29">
        <v>396362.29200000002</v>
      </c>
      <c r="F23" s="29">
        <v>399134.90700000001</v>
      </c>
      <c r="G23" s="29">
        <v>380261.82500000001</v>
      </c>
      <c r="H23" s="29">
        <v>423685.44900000002</v>
      </c>
      <c r="I23" s="29">
        <v>440032.163</v>
      </c>
      <c r="J23" s="29">
        <v>432759.14399999997</v>
      </c>
      <c r="K23" s="29">
        <v>433628.46</v>
      </c>
      <c r="L23" s="29">
        <v>441630.41499999998</v>
      </c>
      <c r="M23" s="29">
        <v>442916.658</v>
      </c>
      <c r="N23" s="29">
        <v>449609</v>
      </c>
      <c r="O23" s="29">
        <v>460840</v>
      </c>
      <c r="P23" s="29">
        <v>437850</v>
      </c>
      <c r="Q23" s="29">
        <v>409082.35800000001</v>
      </c>
      <c r="R23" s="29">
        <v>408499.35800000001</v>
      </c>
      <c r="S23" s="29" t="s">
        <v>1200</v>
      </c>
      <c r="T23" s="29" t="s">
        <v>1200</v>
      </c>
      <c r="U23" s="29" t="s">
        <v>1200</v>
      </c>
    </row>
    <row r="24" spans="1:21" ht="30" customHeight="1" x14ac:dyDescent="0.2">
      <c r="A24" s="110" t="s">
        <v>118</v>
      </c>
      <c r="B24" s="111" t="s">
        <v>1197</v>
      </c>
      <c r="C24" s="112" t="s">
        <v>119</v>
      </c>
      <c r="D24" s="24" t="s">
        <v>1196</v>
      </c>
      <c r="E24" s="30">
        <v>1805870.6629999999</v>
      </c>
      <c r="F24" s="30">
        <v>1734478.125</v>
      </c>
      <c r="G24" s="30">
        <v>1662109.9180000001</v>
      </c>
      <c r="H24" s="30">
        <v>1880574.0660000001</v>
      </c>
      <c r="I24" s="30">
        <v>2086540.206</v>
      </c>
      <c r="J24" s="30">
        <v>2154403.6469999999</v>
      </c>
      <c r="K24" s="30">
        <v>2153780.9040000001</v>
      </c>
      <c r="L24" s="30">
        <v>2158380.2919999999</v>
      </c>
      <c r="M24" s="30">
        <v>2189594.4010000001</v>
      </c>
      <c r="N24" s="30">
        <v>2233470</v>
      </c>
      <c r="O24" s="30">
        <v>2313301</v>
      </c>
      <c r="P24" s="30">
        <v>2304304.469</v>
      </c>
      <c r="Q24" s="30">
        <v>2351459.8229999999</v>
      </c>
      <c r="R24" s="30">
        <v>2246032.4330000002</v>
      </c>
      <c r="S24" s="30" t="s">
        <v>1200</v>
      </c>
      <c r="T24" s="30" t="s">
        <v>1200</v>
      </c>
      <c r="U24" s="30" t="s">
        <v>1200</v>
      </c>
    </row>
    <row r="25" spans="1:21" ht="30" customHeight="1" x14ac:dyDescent="0.2">
      <c r="A25" s="110" t="s">
        <v>120</v>
      </c>
      <c r="B25" s="111" t="s">
        <v>888</v>
      </c>
      <c r="C25" s="112" t="s">
        <v>121</v>
      </c>
      <c r="D25" s="23" t="s">
        <v>1195</v>
      </c>
      <c r="E25" s="29" t="s">
        <v>1200</v>
      </c>
      <c r="F25" s="29" t="s">
        <v>1200</v>
      </c>
      <c r="G25" s="29" t="s">
        <v>1200</v>
      </c>
      <c r="H25" s="29" t="s">
        <v>1200</v>
      </c>
      <c r="I25" s="29" t="s">
        <v>1200</v>
      </c>
      <c r="J25" s="29" t="s">
        <v>1200</v>
      </c>
      <c r="K25" s="29" t="s">
        <v>1200</v>
      </c>
      <c r="L25" s="29" t="s">
        <v>1200</v>
      </c>
      <c r="M25" s="29" t="s">
        <v>1200</v>
      </c>
      <c r="N25" s="29" t="s">
        <v>1200</v>
      </c>
      <c r="O25" s="29" t="s">
        <v>1200</v>
      </c>
      <c r="P25" s="29" t="s">
        <v>1200</v>
      </c>
      <c r="Q25" s="29" t="s">
        <v>1200</v>
      </c>
      <c r="R25" s="29" t="s">
        <v>1200</v>
      </c>
      <c r="S25" s="29">
        <v>404524.85200000001</v>
      </c>
      <c r="T25" s="29">
        <v>396024.92499999999</v>
      </c>
      <c r="U25" s="29">
        <v>386453.08199999999</v>
      </c>
    </row>
    <row r="26" spans="1:21" ht="30" customHeight="1" x14ac:dyDescent="0.2">
      <c r="A26" s="110" t="s">
        <v>120</v>
      </c>
      <c r="B26" s="111" t="s">
        <v>888</v>
      </c>
      <c r="C26" s="112" t="s">
        <v>121</v>
      </c>
      <c r="D26" s="24" t="s">
        <v>1196</v>
      </c>
      <c r="E26" s="30" t="s">
        <v>1200</v>
      </c>
      <c r="F26" s="30" t="s">
        <v>1200</v>
      </c>
      <c r="G26" s="30" t="s">
        <v>1200</v>
      </c>
      <c r="H26" s="30" t="s">
        <v>1200</v>
      </c>
      <c r="I26" s="30" t="s">
        <v>1200</v>
      </c>
      <c r="J26" s="30" t="s">
        <v>1200</v>
      </c>
      <c r="K26" s="30" t="s">
        <v>1200</v>
      </c>
      <c r="L26" s="30" t="s">
        <v>1200</v>
      </c>
      <c r="M26" s="30" t="s">
        <v>1200</v>
      </c>
      <c r="N26" s="30" t="s">
        <v>1200</v>
      </c>
      <c r="O26" s="30" t="s">
        <v>1200</v>
      </c>
      <c r="P26" s="30" t="s">
        <v>1200</v>
      </c>
      <c r="Q26" s="30" t="s">
        <v>1200</v>
      </c>
      <c r="R26" s="30" t="s">
        <v>1200</v>
      </c>
      <c r="S26" s="30">
        <v>2481640.1150000002</v>
      </c>
      <c r="T26" s="30">
        <v>2729216.699</v>
      </c>
      <c r="U26" s="30">
        <v>2713405.9419999998</v>
      </c>
    </row>
    <row r="27" spans="1:21" ht="30" customHeight="1" x14ac:dyDescent="0.2">
      <c r="A27" s="110" t="s">
        <v>122</v>
      </c>
      <c r="B27" s="111" t="s">
        <v>1197</v>
      </c>
      <c r="C27" s="112" t="s">
        <v>123</v>
      </c>
      <c r="D27" s="23" t="s">
        <v>1195</v>
      </c>
      <c r="E27" s="29">
        <v>32237.353999999999</v>
      </c>
      <c r="F27" s="29">
        <v>33459.930999999997</v>
      </c>
      <c r="G27" s="29">
        <v>34823.870000000003</v>
      </c>
      <c r="H27" s="29">
        <v>29705.367999999999</v>
      </c>
      <c r="I27" s="29">
        <v>30043.241000000002</v>
      </c>
      <c r="J27" s="29">
        <v>30164.257000000001</v>
      </c>
      <c r="K27" s="29">
        <v>30996.898000000001</v>
      </c>
      <c r="L27" s="29">
        <v>32526.867999999999</v>
      </c>
      <c r="M27" s="29">
        <v>30364.221000000001</v>
      </c>
      <c r="N27" s="29">
        <v>28364</v>
      </c>
      <c r="O27" s="29">
        <v>27788</v>
      </c>
      <c r="P27" s="29">
        <v>26407</v>
      </c>
      <c r="Q27" s="29">
        <v>19535.448</v>
      </c>
      <c r="R27" s="29">
        <v>20770.284</v>
      </c>
      <c r="S27" s="29">
        <v>18292.771000000001</v>
      </c>
      <c r="T27" s="29">
        <v>17563.064999999999</v>
      </c>
      <c r="U27" s="29">
        <v>20301.194</v>
      </c>
    </row>
    <row r="28" spans="1:21" ht="30" customHeight="1" x14ac:dyDescent="0.2">
      <c r="A28" s="110" t="s">
        <v>122</v>
      </c>
      <c r="B28" s="111" t="s">
        <v>1197</v>
      </c>
      <c r="C28" s="112" t="s">
        <v>123</v>
      </c>
      <c r="D28" s="24" t="s">
        <v>1196</v>
      </c>
      <c r="E28" s="30">
        <v>596739.27899999998</v>
      </c>
      <c r="F28" s="30">
        <v>573000.603</v>
      </c>
      <c r="G28" s="30">
        <v>599948.18900000001</v>
      </c>
      <c r="H28" s="30">
        <v>520136.31</v>
      </c>
      <c r="I28" s="30">
        <v>517258.70600000001</v>
      </c>
      <c r="J28" s="30">
        <v>537538.14099999995</v>
      </c>
      <c r="K28" s="30">
        <v>535848.34</v>
      </c>
      <c r="L28" s="30">
        <v>548052.38100000005</v>
      </c>
      <c r="M28" s="30">
        <v>530746.56499999994</v>
      </c>
      <c r="N28" s="30">
        <v>509203</v>
      </c>
      <c r="O28" s="30">
        <v>572322</v>
      </c>
      <c r="P28" s="30">
        <v>494144.14799999999</v>
      </c>
      <c r="Q28" s="30">
        <v>427947.48700000002</v>
      </c>
      <c r="R28" s="30">
        <v>467067.12599999999</v>
      </c>
      <c r="S28" s="30">
        <v>444390.08600000001</v>
      </c>
      <c r="T28" s="30">
        <v>464817.05599999998</v>
      </c>
      <c r="U28" s="30">
        <v>547659.16599999997</v>
      </c>
    </row>
    <row r="29" spans="1:21" ht="30" customHeight="1" x14ac:dyDescent="0.2">
      <c r="A29" s="110" t="s">
        <v>124</v>
      </c>
      <c r="B29" s="111" t="s">
        <v>1197</v>
      </c>
      <c r="C29" s="112" t="s">
        <v>125</v>
      </c>
      <c r="D29" s="23" t="s">
        <v>1195</v>
      </c>
      <c r="E29" s="29">
        <v>20564.918000000001</v>
      </c>
      <c r="F29" s="29">
        <v>21289.670999999998</v>
      </c>
      <c r="G29" s="29">
        <v>21535.561000000002</v>
      </c>
      <c r="H29" s="29">
        <v>19721.827000000001</v>
      </c>
      <c r="I29" s="29">
        <v>20591.915000000001</v>
      </c>
      <c r="J29" s="29">
        <v>19151.785</v>
      </c>
      <c r="K29" s="29">
        <v>19924.843000000001</v>
      </c>
      <c r="L29" s="29">
        <v>15080.758</v>
      </c>
      <c r="M29" s="29">
        <v>14064.502</v>
      </c>
      <c r="N29" s="29">
        <v>13245</v>
      </c>
      <c r="O29" s="29">
        <v>13317</v>
      </c>
      <c r="P29" s="29">
        <v>11290</v>
      </c>
      <c r="Q29" s="29">
        <v>9866.4140000000007</v>
      </c>
      <c r="R29" s="29">
        <v>9146.375</v>
      </c>
      <c r="S29" s="29">
        <v>9211.8320000000003</v>
      </c>
      <c r="T29" s="29">
        <v>9300.0460000000003</v>
      </c>
      <c r="U29" s="29">
        <v>8331.3520000000008</v>
      </c>
    </row>
    <row r="30" spans="1:21" ht="30" customHeight="1" x14ac:dyDescent="0.2">
      <c r="A30" s="110" t="s">
        <v>124</v>
      </c>
      <c r="B30" s="111" t="s">
        <v>1197</v>
      </c>
      <c r="C30" s="112" t="s">
        <v>125</v>
      </c>
      <c r="D30" s="24" t="s">
        <v>1196</v>
      </c>
      <c r="E30" s="30">
        <v>89789.338000000003</v>
      </c>
      <c r="F30" s="30">
        <v>80143.781000000003</v>
      </c>
      <c r="G30" s="30">
        <v>81941.718999999997</v>
      </c>
      <c r="H30" s="30">
        <v>71431.910999999993</v>
      </c>
      <c r="I30" s="30">
        <v>79303.366999999998</v>
      </c>
      <c r="J30" s="30">
        <v>78942.455000000002</v>
      </c>
      <c r="K30" s="30">
        <v>83281.074999999997</v>
      </c>
      <c r="L30" s="30">
        <v>58687.908000000003</v>
      </c>
      <c r="M30" s="30">
        <v>54554.775000000001</v>
      </c>
      <c r="N30" s="30">
        <v>48532</v>
      </c>
      <c r="O30" s="30">
        <v>50794</v>
      </c>
      <c r="P30" s="30">
        <v>44529.89</v>
      </c>
      <c r="Q30" s="30">
        <v>43177.769</v>
      </c>
      <c r="R30" s="30">
        <v>40881.362000000001</v>
      </c>
      <c r="S30" s="30">
        <v>44368.911</v>
      </c>
      <c r="T30" s="30">
        <v>49992.290999999997</v>
      </c>
      <c r="U30" s="30">
        <v>47541.396000000001</v>
      </c>
    </row>
    <row r="31" spans="1:21" ht="30" customHeight="1" x14ac:dyDescent="0.2">
      <c r="A31" s="110" t="s">
        <v>126</v>
      </c>
      <c r="B31" s="111" t="s">
        <v>1197</v>
      </c>
      <c r="C31" s="112" t="s">
        <v>127</v>
      </c>
      <c r="D31" s="23" t="s">
        <v>1195</v>
      </c>
      <c r="E31" s="29">
        <v>49220.612000000001</v>
      </c>
      <c r="F31" s="29">
        <v>49690.211000000003</v>
      </c>
      <c r="G31" s="29">
        <v>47759.362000000001</v>
      </c>
      <c r="H31" s="29">
        <v>49776.495000000003</v>
      </c>
      <c r="I31" s="29">
        <v>47145.120000000003</v>
      </c>
      <c r="J31" s="29">
        <v>47893.49</v>
      </c>
      <c r="K31" s="29">
        <v>50130.957000000002</v>
      </c>
      <c r="L31" s="29">
        <v>48529.720999999998</v>
      </c>
      <c r="M31" s="29">
        <v>48734.43</v>
      </c>
      <c r="N31" s="29">
        <v>49278</v>
      </c>
      <c r="O31" s="29">
        <v>46538</v>
      </c>
      <c r="P31" s="29">
        <v>44030</v>
      </c>
      <c r="Q31" s="29">
        <v>41906.847000000002</v>
      </c>
      <c r="R31" s="29">
        <v>42345.538999999997</v>
      </c>
      <c r="S31" s="29">
        <v>40777.017999999996</v>
      </c>
      <c r="T31" s="29">
        <v>42519.16</v>
      </c>
      <c r="U31" s="29">
        <v>40705.953000000001</v>
      </c>
    </row>
    <row r="32" spans="1:21" ht="30" customHeight="1" x14ac:dyDescent="0.2">
      <c r="A32" s="110" t="s">
        <v>126</v>
      </c>
      <c r="B32" s="111" t="s">
        <v>1197</v>
      </c>
      <c r="C32" s="112" t="s">
        <v>127</v>
      </c>
      <c r="D32" s="24" t="s">
        <v>1196</v>
      </c>
      <c r="E32" s="30">
        <v>250256.28200000001</v>
      </c>
      <c r="F32" s="30">
        <v>237815.01199999999</v>
      </c>
      <c r="G32" s="30">
        <v>241628.54</v>
      </c>
      <c r="H32" s="30">
        <v>266367.67099999997</v>
      </c>
      <c r="I32" s="30">
        <v>255829.94399999999</v>
      </c>
      <c r="J32" s="30">
        <v>258772.992</v>
      </c>
      <c r="K32" s="30">
        <v>258523.23</v>
      </c>
      <c r="L32" s="30">
        <v>249175.15299999999</v>
      </c>
      <c r="M32" s="30">
        <v>253151.90900000001</v>
      </c>
      <c r="N32" s="30">
        <v>255216</v>
      </c>
      <c r="O32" s="30">
        <v>249148</v>
      </c>
      <c r="P32" s="30">
        <v>241852.13699999999</v>
      </c>
      <c r="Q32" s="30">
        <v>229819.97</v>
      </c>
      <c r="R32" s="30">
        <v>230543.65700000001</v>
      </c>
      <c r="S32" s="30">
        <v>258503.171</v>
      </c>
      <c r="T32" s="30">
        <v>293984.13699999999</v>
      </c>
      <c r="U32" s="30">
        <v>272895.04599999997</v>
      </c>
    </row>
    <row r="33" spans="1:21" ht="30" customHeight="1" x14ac:dyDescent="0.2">
      <c r="A33" s="110" t="s">
        <v>128</v>
      </c>
      <c r="B33" s="111" t="s">
        <v>1197</v>
      </c>
      <c r="C33" s="112" t="s">
        <v>129</v>
      </c>
      <c r="D33" s="23" t="s">
        <v>1195</v>
      </c>
      <c r="E33" s="29">
        <v>115398.55100000001</v>
      </c>
      <c r="F33" s="29">
        <v>122310.192</v>
      </c>
      <c r="G33" s="29">
        <v>124288.46</v>
      </c>
      <c r="H33" s="29">
        <v>119722.54399999999</v>
      </c>
      <c r="I33" s="29">
        <v>126951.817</v>
      </c>
      <c r="J33" s="29">
        <v>130666.27800000001</v>
      </c>
      <c r="K33" s="29">
        <v>137234.899</v>
      </c>
      <c r="L33" s="29">
        <v>147164.42199999999</v>
      </c>
      <c r="M33" s="29">
        <v>150358.02100000001</v>
      </c>
      <c r="N33" s="29">
        <v>147088</v>
      </c>
      <c r="O33" s="29">
        <v>155533</v>
      </c>
      <c r="P33" s="29">
        <v>152408</v>
      </c>
      <c r="Q33" s="29">
        <v>148246.68</v>
      </c>
      <c r="R33" s="29">
        <v>154725.11499999999</v>
      </c>
      <c r="S33" s="29">
        <v>152621.43900000001</v>
      </c>
      <c r="T33" s="29">
        <v>141417.33799999999</v>
      </c>
      <c r="U33" s="29">
        <v>150183.01</v>
      </c>
    </row>
    <row r="34" spans="1:21" ht="30" customHeight="1" x14ac:dyDescent="0.2">
      <c r="A34" s="110" t="s">
        <v>128</v>
      </c>
      <c r="B34" s="111" t="s">
        <v>1197</v>
      </c>
      <c r="C34" s="112" t="s">
        <v>129</v>
      </c>
      <c r="D34" s="24" t="s">
        <v>1196</v>
      </c>
      <c r="E34" s="30">
        <v>758295.32799999998</v>
      </c>
      <c r="F34" s="30">
        <v>745290.55</v>
      </c>
      <c r="G34" s="30">
        <v>767721.46600000001</v>
      </c>
      <c r="H34" s="30">
        <v>764343.22699999996</v>
      </c>
      <c r="I34" s="30">
        <v>831744.223</v>
      </c>
      <c r="J34" s="30">
        <v>855463.21799999999</v>
      </c>
      <c r="K34" s="30">
        <v>863641.32299999997</v>
      </c>
      <c r="L34" s="30">
        <v>915183.82</v>
      </c>
      <c r="M34" s="30">
        <v>948344.49199999997</v>
      </c>
      <c r="N34" s="30">
        <v>929715</v>
      </c>
      <c r="O34" s="30">
        <v>993303</v>
      </c>
      <c r="P34" s="30">
        <v>981199.13100000005</v>
      </c>
      <c r="Q34" s="30">
        <v>965724.73899999994</v>
      </c>
      <c r="R34" s="30">
        <v>976890.03300000005</v>
      </c>
      <c r="S34" s="30">
        <v>1088712.47</v>
      </c>
      <c r="T34" s="30">
        <v>1119245.82</v>
      </c>
      <c r="U34" s="30">
        <v>1134685.878</v>
      </c>
    </row>
    <row r="35" spans="1:21" ht="30" customHeight="1" x14ac:dyDescent="0.2">
      <c r="A35" s="110" t="s">
        <v>130</v>
      </c>
      <c r="B35" s="111" t="s">
        <v>1197</v>
      </c>
      <c r="C35" s="112" t="s">
        <v>131</v>
      </c>
      <c r="D35" s="23" t="s">
        <v>1195</v>
      </c>
      <c r="E35" s="29">
        <v>252065</v>
      </c>
      <c r="F35" s="29">
        <v>250857</v>
      </c>
      <c r="G35" s="29">
        <v>252672.69699999999</v>
      </c>
      <c r="H35" s="29">
        <v>255355</v>
      </c>
      <c r="I35" s="29">
        <v>258329.174</v>
      </c>
      <c r="J35" s="29">
        <v>268960</v>
      </c>
      <c r="K35" s="29">
        <v>259768</v>
      </c>
      <c r="L35" s="29">
        <v>260453</v>
      </c>
      <c r="M35" s="29">
        <v>248112</v>
      </c>
      <c r="N35" s="29">
        <v>245957</v>
      </c>
      <c r="O35" s="29">
        <v>235879</v>
      </c>
      <c r="P35" s="29">
        <v>232606</v>
      </c>
      <c r="Q35" s="29">
        <v>226625.679</v>
      </c>
      <c r="R35" s="29">
        <v>219869.15400000001</v>
      </c>
      <c r="S35" s="29">
        <v>230719.891</v>
      </c>
      <c r="T35" s="29">
        <v>226739.00899999999</v>
      </c>
      <c r="U35" s="29">
        <v>225407.87</v>
      </c>
    </row>
    <row r="36" spans="1:21" ht="30" customHeight="1" x14ac:dyDescent="0.2">
      <c r="A36" s="110" t="s">
        <v>130</v>
      </c>
      <c r="B36" s="111" t="s">
        <v>1197</v>
      </c>
      <c r="C36" s="112" t="s">
        <v>131</v>
      </c>
      <c r="D36" s="24" t="s">
        <v>1196</v>
      </c>
      <c r="E36" s="30">
        <v>1562803</v>
      </c>
      <c r="F36" s="30">
        <v>1347243</v>
      </c>
      <c r="G36" s="30">
        <v>1400715.648</v>
      </c>
      <c r="H36" s="30">
        <v>1471870</v>
      </c>
      <c r="I36" s="30">
        <v>1557586.5460000001</v>
      </c>
      <c r="J36" s="30">
        <v>1563178</v>
      </c>
      <c r="K36" s="30">
        <v>1600705</v>
      </c>
      <c r="L36" s="30">
        <v>1591646</v>
      </c>
      <c r="M36" s="30">
        <v>1627106</v>
      </c>
      <c r="N36" s="30">
        <v>1641822</v>
      </c>
      <c r="O36" s="30">
        <v>1567679</v>
      </c>
      <c r="P36" s="30">
        <v>1632328.0919999999</v>
      </c>
      <c r="Q36" s="30">
        <v>1722479.003</v>
      </c>
      <c r="R36" s="30">
        <v>1597598.2560000001</v>
      </c>
      <c r="S36" s="30">
        <v>1788819.023</v>
      </c>
      <c r="T36" s="30">
        <v>2007533.548</v>
      </c>
      <c r="U36" s="30">
        <v>1936271.868</v>
      </c>
    </row>
    <row r="37" spans="1:21" ht="30" customHeight="1" x14ac:dyDescent="0.2">
      <c r="A37" s="110" t="s">
        <v>132</v>
      </c>
      <c r="B37" s="111" t="s">
        <v>1197</v>
      </c>
      <c r="C37" s="112" t="s">
        <v>133</v>
      </c>
      <c r="D37" s="23" t="s">
        <v>1195</v>
      </c>
      <c r="E37" s="29">
        <v>22202</v>
      </c>
      <c r="F37" s="29">
        <v>24173</v>
      </c>
      <c r="G37" s="29">
        <v>22522.421999999999</v>
      </c>
      <c r="H37" s="29">
        <v>22509</v>
      </c>
      <c r="I37" s="29">
        <v>22903.769</v>
      </c>
      <c r="J37" s="29">
        <v>21818</v>
      </c>
      <c r="K37" s="29">
        <v>16660</v>
      </c>
      <c r="L37" s="29">
        <v>15618</v>
      </c>
      <c r="M37" s="29">
        <v>15005</v>
      </c>
      <c r="N37" s="29">
        <v>15171</v>
      </c>
      <c r="O37" s="29">
        <v>14157</v>
      </c>
      <c r="P37" s="29">
        <v>19471</v>
      </c>
      <c r="Q37" s="29">
        <v>14657.842000000001</v>
      </c>
      <c r="R37" s="29">
        <v>14829.021000000001</v>
      </c>
      <c r="S37" s="29">
        <v>15479.424999999999</v>
      </c>
      <c r="T37" s="29">
        <v>14421.067999999999</v>
      </c>
      <c r="U37" s="29">
        <v>13831.243</v>
      </c>
    </row>
    <row r="38" spans="1:21" ht="30" customHeight="1" x14ac:dyDescent="0.2">
      <c r="A38" s="110" t="s">
        <v>132</v>
      </c>
      <c r="B38" s="111" t="s">
        <v>1197</v>
      </c>
      <c r="C38" s="112" t="s">
        <v>133</v>
      </c>
      <c r="D38" s="24" t="s">
        <v>1196</v>
      </c>
      <c r="E38" s="30">
        <v>75830</v>
      </c>
      <c r="F38" s="30">
        <v>80398</v>
      </c>
      <c r="G38" s="30">
        <v>81612.562999999995</v>
      </c>
      <c r="H38" s="30">
        <v>93586</v>
      </c>
      <c r="I38" s="30">
        <v>107843.85400000001</v>
      </c>
      <c r="J38" s="30">
        <v>128993</v>
      </c>
      <c r="K38" s="30">
        <v>76049</v>
      </c>
      <c r="L38" s="30">
        <v>71610</v>
      </c>
      <c r="M38" s="30">
        <v>60038</v>
      </c>
      <c r="N38" s="30">
        <v>60900</v>
      </c>
      <c r="O38" s="30">
        <v>57153</v>
      </c>
      <c r="P38" s="30">
        <v>92380.774999999994</v>
      </c>
      <c r="Q38" s="30">
        <v>71821.350999999995</v>
      </c>
      <c r="R38" s="30">
        <v>73151.131999999998</v>
      </c>
      <c r="S38" s="30">
        <v>86536.422999999995</v>
      </c>
      <c r="T38" s="30">
        <v>92362.270999999993</v>
      </c>
      <c r="U38" s="30">
        <v>87555.03</v>
      </c>
    </row>
    <row r="39" spans="1:21" ht="30" customHeight="1" x14ac:dyDescent="0.2">
      <c r="A39" s="110" t="s">
        <v>134</v>
      </c>
      <c r="B39" s="111" t="s">
        <v>1197</v>
      </c>
      <c r="C39" s="112" t="s">
        <v>135</v>
      </c>
      <c r="D39" s="23" t="s">
        <v>1195</v>
      </c>
      <c r="E39" s="29">
        <v>0</v>
      </c>
      <c r="F39" s="29">
        <v>0</v>
      </c>
      <c r="G39" s="29">
        <v>0</v>
      </c>
      <c r="H39" s="29">
        <v>0</v>
      </c>
      <c r="I39" s="29">
        <v>0</v>
      </c>
      <c r="J39" s="29">
        <v>0</v>
      </c>
      <c r="K39" s="29">
        <v>0</v>
      </c>
      <c r="L39" s="29">
        <v>0</v>
      </c>
      <c r="M39" s="29">
        <v>0</v>
      </c>
      <c r="N39" s="29">
        <v>0</v>
      </c>
      <c r="O39" s="29">
        <v>0</v>
      </c>
      <c r="P39" s="29" t="s">
        <v>1199</v>
      </c>
      <c r="Q39" s="29" t="s">
        <v>1199</v>
      </c>
      <c r="R39" s="29">
        <v>2329.5839999999998</v>
      </c>
      <c r="S39" s="29">
        <v>2417.7190000000001</v>
      </c>
      <c r="T39" s="29">
        <v>2943.87</v>
      </c>
      <c r="U39" s="29">
        <v>1753.1379999999999</v>
      </c>
    </row>
    <row r="40" spans="1:21" ht="30" customHeight="1" x14ac:dyDescent="0.2">
      <c r="A40" s="110" t="s">
        <v>134</v>
      </c>
      <c r="B40" s="111" t="s">
        <v>1197</v>
      </c>
      <c r="C40" s="112" t="s">
        <v>135</v>
      </c>
      <c r="D40" s="24" t="s">
        <v>1196</v>
      </c>
      <c r="E40" s="30">
        <v>0</v>
      </c>
      <c r="F40" s="30">
        <v>0</v>
      </c>
      <c r="G40" s="30">
        <v>0</v>
      </c>
      <c r="H40" s="30">
        <v>0</v>
      </c>
      <c r="I40" s="30">
        <v>0</v>
      </c>
      <c r="J40" s="30">
        <v>0</v>
      </c>
      <c r="K40" s="30">
        <v>0</v>
      </c>
      <c r="L40" s="30">
        <v>0</v>
      </c>
      <c r="M40" s="30">
        <v>0</v>
      </c>
      <c r="N40" s="30">
        <v>0</v>
      </c>
      <c r="O40" s="30">
        <v>0</v>
      </c>
      <c r="P40" s="30" t="s">
        <v>1199</v>
      </c>
      <c r="Q40" s="30" t="s">
        <v>1199</v>
      </c>
      <c r="R40" s="30">
        <v>7245.5709999999999</v>
      </c>
      <c r="S40" s="30">
        <v>8490.2009999999991</v>
      </c>
      <c r="T40" s="30">
        <v>15843.120999999999</v>
      </c>
      <c r="U40" s="30">
        <v>11280.186</v>
      </c>
    </row>
    <row r="41" spans="1:21" ht="30" customHeight="1" x14ac:dyDescent="0.2">
      <c r="A41" s="110" t="s">
        <v>136</v>
      </c>
      <c r="B41" s="111" t="s">
        <v>1197</v>
      </c>
      <c r="C41" s="112" t="s">
        <v>137</v>
      </c>
      <c r="D41" s="23" t="s">
        <v>1195</v>
      </c>
      <c r="E41" s="29">
        <v>136023</v>
      </c>
      <c r="F41" s="29">
        <v>139963</v>
      </c>
      <c r="G41" s="29">
        <v>128883.149</v>
      </c>
      <c r="H41" s="29">
        <v>115839</v>
      </c>
      <c r="I41" s="29">
        <v>115914.68700000001</v>
      </c>
      <c r="J41" s="29">
        <v>110971.435</v>
      </c>
      <c r="K41" s="29">
        <v>113183.455</v>
      </c>
      <c r="L41" s="29">
        <v>116542.692</v>
      </c>
      <c r="M41" s="29">
        <v>114040.95</v>
      </c>
      <c r="N41" s="29">
        <v>110958</v>
      </c>
      <c r="O41" s="29">
        <v>110561</v>
      </c>
      <c r="P41" s="29">
        <v>109726</v>
      </c>
      <c r="Q41" s="29">
        <v>104170.22500000001</v>
      </c>
      <c r="R41" s="29">
        <v>103516.853</v>
      </c>
      <c r="S41" s="29">
        <v>109584.96400000001</v>
      </c>
      <c r="T41" s="29">
        <v>109808.52</v>
      </c>
      <c r="U41" s="29">
        <v>106355.38</v>
      </c>
    </row>
    <row r="42" spans="1:21" ht="30" customHeight="1" x14ac:dyDescent="0.2">
      <c r="A42" s="110" t="s">
        <v>136</v>
      </c>
      <c r="B42" s="111" t="s">
        <v>1197</v>
      </c>
      <c r="C42" s="112" t="s">
        <v>137</v>
      </c>
      <c r="D42" s="24" t="s">
        <v>1196</v>
      </c>
      <c r="E42" s="30">
        <v>720680</v>
      </c>
      <c r="F42" s="30">
        <v>644283</v>
      </c>
      <c r="G42" s="30">
        <v>608359.83799999999</v>
      </c>
      <c r="H42" s="30">
        <v>584103</v>
      </c>
      <c r="I42" s="30">
        <v>594581.48</v>
      </c>
      <c r="J42" s="30">
        <v>611305.18900000001</v>
      </c>
      <c r="K42" s="30">
        <v>615354.6</v>
      </c>
      <c r="L42" s="30">
        <v>621691.07200000004</v>
      </c>
      <c r="M42" s="30">
        <v>620253.826</v>
      </c>
      <c r="N42" s="30">
        <v>593960</v>
      </c>
      <c r="O42" s="30">
        <v>596914</v>
      </c>
      <c r="P42" s="30">
        <v>616794.21799999999</v>
      </c>
      <c r="Q42" s="30">
        <v>630025.75899999996</v>
      </c>
      <c r="R42" s="30">
        <v>620573.25899999996</v>
      </c>
      <c r="S42" s="30">
        <v>698237.80900000001</v>
      </c>
      <c r="T42" s="30">
        <v>792836.13199999998</v>
      </c>
      <c r="U42" s="30">
        <v>767177.48899999994</v>
      </c>
    </row>
    <row r="43" spans="1:21" ht="30" customHeight="1" x14ac:dyDescent="0.2">
      <c r="A43" s="110" t="s">
        <v>138</v>
      </c>
      <c r="B43" s="111" t="s">
        <v>1197</v>
      </c>
      <c r="C43" s="112" t="s">
        <v>139</v>
      </c>
      <c r="D43" s="23" t="s">
        <v>1195</v>
      </c>
      <c r="E43" s="29">
        <v>24694</v>
      </c>
      <c r="F43" s="29">
        <v>22072</v>
      </c>
      <c r="G43" s="29">
        <v>25435.171999999999</v>
      </c>
      <c r="H43" s="29">
        <v>21492</v>
      </c>
      <c r="I43" s="29">
        <v>28127.859</v>
      </c>
      <c r="J43" s="29">
        <v>23310</v>
      </c>
      <c r="K43" s="29">
        <v>23119</v>
      </c>
      <c r="L43" s="29">
        <v>29135</v>
      </c>
      <c r="M43" s="29">
        <v>26281</v>
      </c>
      <c r="N43" s="29">
        <v>27815</v>
      </c>
      <c r="O43" s="29">
        <v>25874</v>
      </c>
      <c r="P43" s="29">
        <v>47017</v>
      </c>
      <c r="Q43" s="29">
        <v>54501.491999999998</v>
      </c>
      <c r="R43" s="29">
        <v>60293.233999999997</v>
      </c>
      <c r="S43" s="29">
        <v>66744.921000000002</v>
      </c>
      <c r="T43" s="29">
        <v>62116.718000000001</v>
      </c>
      <c r="U43" s="29">
        <v>65043.951999999997</v>
      </c>
    </row>
    <row r="44" spans="1:21" ht="30" customHeight="1" x14ac:dyDescent="0.2">
      <c r="A44" s="110" t="s">
        <v>138</v>
      </c>
      <c r="B44" s="111" t="s">
        <v>1197</v>
      </c>
      <c r="C44" s="112" t="s">
        <v>139</v>
      </c>
      <c r="D44" s="24" t="s">
        <v>1196</v>
      </c>
      <c r="E44" s="30">
        <v>92655</v>
      </c>
      <c r="F44" s="30">
        <v>75082</v>
      </c>
      <c r="G44" s="30">
        <v>76274.486000000004</v>
      </c>
      <c r="H44" s="30">
        <v>77958</v>
      </c>
      <c r="I44" s="30">
        <v>101814.893</v>
      </c>
      <c r="J44" s="30">
        <v>93756</v>
      </c>
      <c r="K44" s="30">
        <v>121892</v>
      </c>
      <c r="L44" s="30">
        <v>112229</v>
      </c>
      <c r="M44" s="30">
        <v>100506</v>
      </c>
      <c r="N44" s="30">
        <v>117040</v>
      </c>
      <c r="O44" s="30">
        <v>115773</v>
      </c>
      <c r="P44" s="30">
        <v>291642.21799999999</v>
      </c>
      <c r="Q44" s="30">
        <v>340802.27600000001</v>
      </c>
      <c r="R44" s="30">
        <v>382460.342</v>
      </c>
      <c r="S44" s="30">
        <v>498346.73300000001</v>
      </c>
      <c r="T44" s="30">
        <v>507172.22600000002</v>
      </c>
      <c r="U44" s="30">
        <v>510107.41100000002</v>
      </c>
    </row>
    <row r="45" spans="1:21" ht="30" customHeight="1" x14ac:dyDescent="0.2">
      <c r="A45" s="110" t="s">
        <v>140</v>
      </c>
      <c r="B45" s="111" t="s">
        <v>1197</v>
      </c>
      <c r="C45" s="112" t="s">
        <v>141</v>
      </c>
      <c r="D45" s="23" t="s">
        <v>1195</v>
      </c>
      <c r="E45" s="29">
        <v>12954.949000000001</v>
      </c>
      <c r="F45" s="29">
        <v>13733.569</v>
      </c>
      <c r="G45" s="29">
        <v>12354.385</v>
      </c>
      <c r="H45" s="29">
        <v>5650.9579999999996</v>
      </c>
      <c r="I45" s="29">
        <v>6967.0519999999997</v>
      </c>
      <c r="J45" s="29">
        <v>7920.1329999999998</v>
      </c>
      <c r="K45" s="29">
        <v>7447.7879999999996</v>
      </c>
      <c r="L45" s="29">
        <v>7836.0720000000001</v>
      </c>
      <c r="M45" s="29">
        <v>7686.06</v>
      </c>
      <c r="N45" s="29">
        <v>6564</v>
      </c>
      <c r="O45" s="29">
        <v>6341</v>
      </c>
      <c r="P45" s="29">
        <v>8474</v>
      </c>
      <c r="Q45" s="29" t="s">
        <v>1199</v>
      </c>
      <c r="R45" s="29">
        <v>11469.984</v>
      </c>
      <c r="S45" s="29" t="s">
        <v>1200</v>
      </c>
      <c r="T45" s="29" t="s">
        <v>1200</v>
      </c>
      <c r="U45" s="29" t="s">
        <v>1200</v>
      </c>
    </row>
    <row r="46" spans="1:21" ht="30" customHeight="1" x14ac:dyDescent="0.2">
      <c r="A46" s="110" t="s">
        <v>140</v>
      </c>
      <c r="B46" s="111" t="s">
        <v>1197</v>
      </c>
      <c r="C46" s="112" t="s">
        <v>141</v>
      </c>
      <c r="D46" s="24" t="s">
        <v>1196</v>
      </c>
      <c r="E46" s="30">
        <v>68046.67</v>
      </c>
      <c r="F46" s="30">
        <v>67185.225000000006</v>
      </c>
      <c r="G46" s="30">
        <v>56218.087</v>
      </c>
      <c r="H46" s="30">
        <v>35993.233999999997</v>
      </c>
      <c r="I46" s="30">
        <v>42517.523000000001</v>
      </c>
      <c r="J46" s="30">
        <v>45936.110999999997</v>
      </c>
      <c r="K46" s="30">
        <v>41188.580999999998</v>
      </c>
      <c r="L46" s="30">
        <v>50888.77</v>
      </c>
      <c r="M46" s="30">
        <v>48089.065000000002</v>
      </c>
      <c r="N46" s="30">
        <v>37436</v>
      </c>
      <c r="O46" s="30">
        <v>39871</v>
      </c>
      <c r="P46" s="30">
        <v>57179.646999999997</v>
      </c>
      <c r="Q46" s="30" t="s">
        <v>1199</v>
      </c>
      <c r="R46" s="30">
        <v>72756.582999999999</v>
      </c>
      <c r="S46" s="30" t="s">
        <v>1200</v>
      </c>
      <c r="T46" s="30" t="s">
        <v>1200</v>
      </c>
      <c r="U46" s="30" t="s">
        <v>1200</v>
      </c>
    </row>
    <row r="47" spans="1:21" ht="30" customHeight="1" x14ac:dyDescent="0.2">
      <c r="A47" s="110" t="s">
        <v>142</v>
      </c>
      <c r="B47" s="111" t="s">
        <v>888</v>
      </c>
      <c r="C47" s="112" t="s">
        <v>143</v>
      </c>
      <c r="D47" s="23" t="s">
        <v>1195</v>
      </c>
      <c r="E47" s="29" t="s">
        <v>1200</v>
      </c>
      <c r="F47" s="29" t="s">
        <v>1200</v>
      </c>
      <c r="G47" s="29" t="s">
        <v>1200</v>
      </c>
      <c r="H47" s="29" t="s">
        <v>1200</v>
      </c>
      <c r="I47" s="29" t="s">
        <v>1200</v>
      </c>
      <c r="J47" s="29" t="s">
        <v>1200</v>
      </c>
      <c r="K47" s="29" t="s">
        <v>1200</v>
      </c>
      <c r="L47" s="29" t="s">
        <v>1200</v>
      </c>
      <c r="M47" s="29" t="s">
        <v>1200</v>
      </c>
      <c r="N47" s="29" t="s">
        <v>1200</v>
      </c>
      <c r="O47" s="29" t="s">
        <v>1200</v>
      </c>
      <c r="P47" s="29" t="s">
        <v>1200</v>
      </c>
      <c r="Q47" s="29" t="s">
        <v>1200</v>
      </c>
      <c r="R47" s="29" t="s">
        <v>1200</v>
      </c>
      <c r="S47" s="29">
        <v>11035.621999999999</v>
      </c>
      <c r="T47" s="29">
        <v>8814.7459999999992</v>
      </c>
      <c r="U47" s="29">
        <v>7824.9449999999997</v>
      </c>
    </row>
    <row r="48" spans="1:21" ht="30" customHeight="1" x14ac:dyDescent="0.2">
      <c r="A48" s="110" t="s">
        <v>142</v>
      </c>
      <c r="B48" s="111" t="s">
        <v>888</v>
      </c>
      <c r="C48" s="112" t="s">
        <v>143</v>
      </c>
      <c r="D48" s="24" t="s">
        <v>1196</v>
      </c>
      <c r="E48" s="30" t="s">
        <v>1200</v>
      </c>
      <c r="F48" s="30" t="s">
        <v>1200</v>
      </c>
      <c r="G48" s="30" t="s">
        <v>1200</v>
      </c>
      <c r="H48" s="30" t="s">
        <v>1200</v>
      </c>
      <c r="I48" s="30" t="s">
        <v>1200</v>
      </c>
      <c r="J48" s="30" t="s">
        <v>1200</v>
      </c>
      <c r="K48" s="30" t="s">
        <v>1200</v>
      </c>
      <c r="L48" s="30" t="s">
        <v>1200</v>
      </c>
      <c r="M48" s="30" t="s">
        <v>1200</v>
      </c>
      <c r="N48" s="30" t="s">
        <v>1200</v>
      </c>
      <c r="O48" s="30" t="s">
        <v>1200</v>
      </c>
      <c r="P48" s="30" t="s">
        <v>1200</v>
      </c>
      <c r="Q48" s="30" t="s">
        <v>1200</v>
      </c>
      <c r="R48" s="30" t="s">
        <v>1200</v>
      </c>
      <c r="S48" s="30">
        <v>78600.47</v>
      </c>
      <c r="T48" s="30">
        <v>74569.45</v>
      </c>
      <c r="U48" s="30">
        <v>64417.885000000002</v>
      </c>
    </row>
    <row r="49" spans="1:21" ht="30" customHeight="1" x14ac:dyDescent="0.2">
      <c r="A49" s="110" t="s">
        <v>144</v>
      </c>
      <c r="B49" s="111" t="s">
        <v>888</v>
      </c>
      <c r="C49" s="112" t="s">
        <v>145</v>
      </c>
      <c r="D49" s="23" t="s">
        <v>1195</v>
      </c>
      <c r="E49" s="29">
        <v>363801.40299999999</v>
      </c>
      <c r="F49" s="29">
        <v>371288.37099999998</v>
      </c>
      <c r="G49" s="29">
        <v>349707.63199999998</v>
      </c>
      <c r="H49" s="29">
        <v>442239.848</v>
      </c>
      <c r="I49" s="29">
        <v>556987.25199999998</v>
      </c>
      <c r="J49" s="29">
        <v>558679.22499999998</v>
      </c>
      <c r="K49" s="29">
        <v>614833.90599999996</v>
      </c>
      <c r="L49" s="29">
        <v>627937.60900000005</v>
      </c>
      <c r="M49" s="29">
        <v>626112.69400000002</v>
      </c>
      <c r="N49" s="29">
        <v>619606</v>
      </c>
      <c r="O49" s="29">
        <v>592033</v>
      </c>
      <c r="P49" s="29">
        <v>566119</v>
      </c>
      <c r="Q49" s="29">
        <v>580176.76199999999</v>
      </c>
      <c r="R49" s="29">
        <v>451449.64799999999</v>
      </c>
      <c r="S49" s="29">
        <v>467369.33299999998</v>
      </c>
      <c r="T49" s="29">
        <v>476297.81699999998</v>
      </c>
      <c r="U49" s="29">
        <v>490254.33399999997</v>
      </c>
    </row>
    <row r="50" spans="1:21" ht="30" customHeight="1" x14ac:dyDescent="0.2">
      <c r="A50" s="110" t="s">
        <v>144</v>
      </c>
      <c r="B50" s="111" t="s">
        <v>888</v>
      </c>
      <c r="C50" s="112" t="s">
        <v>145</v>
      </c>
      <c r="D50" s="24" t="s">
        <v>1196</v>
      </c>
      <c r="E50" s="30">
        <v>64509.222999999998</v>
      </c>
      <c r="F50" s="30">
        <v>76718.482999999993</v>
      </c>
      <c r="G50" s="30">
        <v>84174.418999999994</v>
      </c>
      <c r="H50" s="30">
        <v>103331.10799999999</v>
      </c>
      <c r="I50" s="30">
        <v>116325.827</v>
      </c>
      <c r="J50" s="30">
        <v>162272.125</v>
      </c>
      <c r="K50" s="30">
        <v>179269.03</v>
      </c>
      <c r="L50" s="30">
        <v>194807.50399999999</v>
      </c>
      <c r="M50" s="30">
        <v>160146.59400000001</v>
      </c>
      <c r="N50" s="30">
        <v>181489</v>
      </c>
      <c r="O50" s="30">
        <v>164940</v>
      </c>
      <c r="P50" s="30">
        <v>157124.18700000001</v>
      </c>
      <c r="Q50" s="30">
        <v>207468.451</v>
      </c>
      <c r="R50" s="30">
        <v>221109.43400000001</v>
      </c>
      <c r="S50" s="30">
        <v>207458.655</v>
      </c>
      <c r="T50" s="30">
        <v>212392.53400000001</v>
      </c>
      <c r="U50" s="30">
        <v>187769.78599999999</v>
      </c>
    </row>
    <row r="51" spans="1:21" ht="30" customHeight="1" x14ac:dyDescent="0.2">
      <c r="A51" s="110" t="s">
        <v>146</v>
      </c>
      <c r="B51" s="111" t="s">
        <v>888</v>
      </c>
      <c r="C51" s="112" t="s">
        <v>147</v>
      </c>
      <c r="D51" s="23" t="s">
        <v>1195</v>
      </c>
      <c r="E51" s="29"/>
      <c r="F51" s="29"/>
      <c r="G51" s="29"/>
      <c r="H51" s="29"/>
      <c r="I51" s="29"/>
      <c r="J51" s="29"/>
      <c r="K51" s="29"/>
      <c r="L51" s="29"/>
      <c r="M51" s="29"/>
      <c r="N51" s="29"/>
      <c r="O51" s="29"/>
      <c r="P51" s="29"/>
      <c r="Q51" s="29"/>
      <c r="R51" s="29"/>
      <c r="S51" s="29"/>
      <c r="T51" s="29"/>
      <c r="U51" s="29"/>
    </row>
    <row r="52" spans="1:21" ht="30" customHeight="1" x14ac:dyDescent="0.2">
      <c r="A52" s="110" t="s">
        <v>146</v>
      </c>
      <c r="B52" s="111" t="s">
        <v>888</v>
      </c>
      <c r="C52" s="112" t="s">
        <v>147</v>
      </c>
      <c r="D52" s="24" t="s">
        <v>1196</v>
      </c>
      <c r="E52" s="30">
        <v>0</v>
      </c>
      <c r="F52" s="30">
        <v>0</v>
      </c>
      <c r="G52" s="30">
        <v>0</v>
      </c>
      <c r="H52" s="30">
        <v>0</v>
      </c>
      <c r="I52" s="30">
        <v>0</v>
      </c>
      <c r="J52" s="30">
        <v>0</v>
      </c>
      <c r="K52" s="30">
        <v>0</v>
      </c>
      <c r="L52" s="30">
        <v>0</v>
      </c>
      <c r="M52" s="30">
        <v>0</v>
      </c>
      <c r="N52" s="30">
        <v>0</v>
      </c>
      <c r="O52" s="30">
        <v>0</v>
      </c>
      <c r="P52" s="30" t="s">
        <v>1199</v>
      </c>
      <c r="Q52" s="30">
        <v>125371.427</v>
      </c>
      <c r="R52" s="30">
        <v>129830.662</v>
      </c>
      <c r="S52" s="30">
        <v>168424.20600000001</v>
      </c>
      <c r="T52" s="30">
        <v>177382.28899999999</v>
      </c>
      <c r="U52" s="30">
        <v>165113.66899999999</v>
      </c>
    </row>
    <row r="54" spans="1:21" x14ac:dyDescent="0.2">
      <c r="A54" s="21" t="s">
        <v>1206</v>
      </c>
    </row>
    <row r="55" spans="1:21" x14ac:dyDescent="0.2">
      <c r="A55" s="21" t="s">
        <v>1216</v>
      </c>
    </row>
    <row r="56" spans="1:21" x14ac:dyDescent="0.2">
      <c r="A56" s="21" t="s">
        <v>1217</v>
      </c>
    </row>
    <row r="57" spans="1:21" x14ac:dyDescent="0.2">
      <c r="A57" s="22" t="s">
        <v>1210</v>
      </c>
    </row>
    <row r="58" spans="1:21" x14ac:dyDescent="0.2">
      <c r="A58" s="21" t="s">
        <v>4</v>
      </c>
    </row>
    <row r="59" spans="1:21" x14ac:dyDescent="0.2">
      <c r="A59" t="s">
        <v>2</v>
      </c>
    </row>
    <row r="60" spans="1:21" x14ac:dyDescent="0.2">
      <c r="A60" t="s">
        <v>937</v>
      </c>
    </row>
  </sheetData>
  <mergeCells count="70">
    <mergeCell ref="C45:C46"/>
    <mergeCell ref="C47:C48"/>
    <mergeCell ref="C49:C50"/>
    <mergeCell ref="C51:C52"/>
    <mergeCell ref="A2:U2"/>
    <mergeCell ref="A5:U5"/>
    <mergeCell ref="C35:C36"/>
    <mergeCell ref="C37:C38"/>
    <mergeCell ref="C39:C40"/>
    <mergeCell ref="C41:C42"/>
    <mergeCell ref="C43:C44"/>
    <mergeCell ref="C25:C26"/>
    <mergeCell ref="C27:C28"/>
    <mergeCell ref="C29:C30"/>
    <mergeCell ref="C31:C32"/>
    <mergeCell ref="C33:C34"/>
    <mergeCell ref="C15:C16"/>
    <mergeCell ref="C17:C18"/>
    <mergeCell ref="C19:C20"/>
    <mergeCell ref="C21:C22"/>
    <mergeCell ref="C23:C24"/>
    <mergeCell ref="B43:B44"/>
    <mergeCell ref="B45:B46"/>
    <mergeCell ref="B47:B48"/>
    <mergeCell ref="B49:B50"/>
    <mergeCell ref="B51:B52"/>
    <mergeCell ref="B33:B34"/>
    <mergeCell ref="B35:B36"/>
    <mergeCell ref="B37:B38"/>
    <mergeCell ref="B39:B40"/>
    <mergeCell ref="B41:B42"/>
    <mergeCell ref="A45:A46"/>
    <mergeCell ref="A47:A48"/>
    <mergeCell ref="A49:A50"/>
    <mergeCell ref="A51:A52"/>
    <mergeCell ref="B9:B10"/>
    <mergeCell ref="B11:B12"/>
    <mergeCell ref="B13:B14"/>
    <mergeCell ref="B15:B16"/>
    <mergeCell ref="B17:B18"/>
    <mergeCell ref="B19:B20"/>
    <mergeCell ref="B21:B22"/>
    <mergeCell ref="B23:B24"/>
    <mergeCell ref="B25:B26"/>
    <mergeCell ref="B27:B28"/>
    <mergeCell ref="B29:B30"/>
    <mergeCell ref="B31:B32"/>
    <mergeCell ref="A35:A36"/>
    <mergeCell ref="A37:A38"/>
    <mergeCell ref="A39:A40"/>
    <mergeCell ref="A41:A42"/>
    <mergeCell ref="A43:A44"/>
    <mergeCell ref="A25:A26"/>
    <mergeCell ref="A27:A28"/>
    <mergeCell ref="A29:A30"/>
    <mergeCell ref="A31:A32"/>
    <mergeCell ref="A33:A34"/>
    <mergeCell ref="A15:A16"/>
    <mergeCell ref="A17:A18"/>
    <mergeCell ref="A19:A20"/>
    <mergeCell ref="A21:A22"/>
    <mergeCell ref="A23:A24"/>
    <mergeCell ref="A8:B8"/>
    <mergeCell ref="C8:D8"/>
    <mergeCell ref="A9:A10"/>
    <mergeCell ref="A11:A12"/>
    <mergeCell ref="A13:A14"/>
    <mergeCell ref="C9:C10"/>
    <mergeCell ref="C11:C12"/>
    <mergeCell ref="C13:C14"/>
  </mergeCells>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106"/>
  <sheetViews>
    <sheetView showGridLines="0" workbookViewId="0">
      <pane xSplit="4" ySplit="8" topLeftCell="E9" activePane="bottomRight" state="frozen"/>
      <selection pane="topRight"/>
      <selection pane="bottomLeft"/>
      <selection pane="bottomRight"/>
    </sheetView>
  </sheetViews>
  <sheetFormatPr baseColWidth="10" defaultRowHeight="12.75" x14ac:dyDescent="0.2"/>
  <cols>
    <col min="1" max="1" width="12.7109375" customWidth="1"/>
    <col min="2" max="2" width="5.7109375" customWidth="1"/>
    <col min="3" max="3" width="50.7109375" customWidth="1"/>
    <col min="4" max="4" width="8.7109375" customWidth="1"/>
    <col min="5" max="21" width="13.7109375" customWidth="1"/>
  </cols>
  <sheetData>
    <row r="1" spans="1:21" x14ac:dyDescent="0.2">
      <c r="U1" s="2" t="str">
        <f>HYPERLINK("#'Sommaire'!A1", "retour sommaire")</f>
        <v>retour sommaire</v>
      </c>
    </row>
    <row r="2" spans="1:21" ht="15" x14ac:dyDescent="0.2">
      <c r="A2" s="113" t="s">
        <v>1202</v>
      </c>
      <c r="B2" s="114"/>
      <c r="C2" s="114"/>
      <c r="D2" s="114"/>
      <c r="E2" s="114"/>
      <c r="F2" s="114"/>
      <c r="G2" s="114"/>
      <c r="H2" s="114"/>
      <c r="I2" s="114"/>
      <c r="J2" s="114"/>
      <c r="K2" s="114"/>
      <c r="L2" s="114"/>
      <c r="M2" s="114"/>
      <c r="N2" s="114"/>
      <c r="O2" s="114"/>
      <c r="P2" s="114"/>
      <c r="Q2" s="114"/>
      <c r="R2" s="114"/>
      <c r="S2" s="114"/>
      <c r="T2" s="114"/>
      <c r="U2" s="114"/>
    </row>
    <row r="5" spans="1:21" ht="15" x14ac:dyDescent="0.2">
      <c r="A5" s="113" t="s">
        <v>1223</v>
      </c>
      <c r="B5" s="114"/>
      <c r="C5" s="114"/>
      <c r="D5" s="114"/>
      <c r="E5" s="114"/>
      <c r="F5" s="114"/>
      <c r="G5" s="114"/>
      <c r="H5" s="114"/>
      <c r="I5" s="114"/>
      <c r="J5" s="114"/>
      <c r="K5" s="114"/>
      <c r="L5" s="114"/>
      <c r="M5" s="114"/>
      <c r="N5" s="114"/>
      <c r="O5" s="114"/>
      <c r="P5" s="114"/>
      <c r="Q5" s="114"/>
      <c r="R5" s="114"/>
      <c r="S5" s="114"/>
      <c r="T5" s="114"/>
      <c r="U5" s="114"/>
    </row>
    <row r="6" spans="1:21" x14ac:dyDescent="0.2">
      <c r="U6" s="7" t="s">
        <v>1204</v>
      </c>
    </row>
    <row r="7" spans="1:21" x14ac:dyDescent="0.2">
      <c r="U7" s="7" t="s">
        <v>1205</v>
      </c>
    </row>
    <row r="8" spans="1:21" x14ac:dyDescent="0.2">
      <c r="A8" s="107" t="s">
        <v>6</v>
      </c>
      <c r="B8" s="107" t="s">
        <v>1193</v>
      </c>
      <c r="C8" s="107" t="s">
        <v>7</v>
      </c>
      <c r="D8" s="107" t="s">
        <v>1194</v>
      </c>
      <c r="E8" s="8" t="s">
        <v>889</v>
      </c>
      <c r="F8" s="8" t="s">
        <v>890</v>
      </c>
      <c r="G8" s="8" t="s">
        <v>891</v>
      </c>
      <c r="H8" s="8" t="s">
        <v>892</v>
      </c>
      <c r="I8" s="8" t="s">
        <v>893</v>
      </c>
      <c r="J8" s="8" t="s">
        <v>894</v>
      </c>
      <c r="K8" s="8" t="s">
        <v>895</v>
      </c>
      <c r="L8" s="8" t="s">
        <v>896</v>
      </c>
      <c r="M8" s="8" t="s">
        <v>897</v>
      </c>
      <c r="N8" s="8" t="s">
        <v>898</v>
      </c>
      <c r="O8" s="8" t="s">
        <v>899</v>
      </c>
      <c r="P8" s="8" t="s">
        <v>900</v>
      </c>
      <c r="Q8" s="8" t="s">
        <v>901</v>
      </c>
      <c r="R8" s="8" t="s">
        <v>902</v>
      </c>
      <c r="S8" s="8" t="s">
        <v>903</v>
      </c>
      <c r="T8" s="8" t="s">
        <v>904</v>
      </c>
      <c r="U8" s="8" t="s">
        <v>905</v>
      </c>
    </row>
    <row r="9" spans="1:21" ht="30" customHeight="1" x14ac:dyDescent="0.2">
      <c r="A9" s="110" t="s">
        <v>148</v>
      </c>
      <c r="B9" s="111" t="s">
        <v>1218</v>
      </c>
      <c r="C9" s="112" t="s">
        <v>149</v>
      </c>
      <c r="D9" s="23" t="s">
        <v>1195</v>
      </c>
      <c r="E9" s="31">
        <v>89060.078999999998</v>
      </c>
      <c r="F9" s="31">
        <v>93846.017000000007</v>
      </c>
      <c r="G9" s="31">
        <v>112037.159</v>
      </c>
      <c r="H9" s="31">
        <v>115105.194</v>
      </c>
      <c r="I9" s="31">
        <v>117533.689</v>
      </c>
      <c r="J9" s="31">
        <v>95081.21</v>
      </c>
      <c r="K9" s="31">
        <v>80797</v>
      </c>
      <c r="L9" s="31">
        <v>71916.900999999998</v>
      </c>
      <c r="M9" s="31">
        <v>54385.16</v>
      </c>
      <c r="N9" s="31">
        <v>65752</v>
      </c>
      <c r="O9" s="31">
        <v>67292</v>
      </c>
      <c r="P9" s="31" t="s">
        <v>1200</v>
      </c>
      <c r="Q9" s="31" t="s">
        <v>1200</v>
      </c>
      <c r="R9" s="31" t="s">
        <v>1200</v>
      </c>
      <c r="S9" s="31" t="s">
        <v>1200</v>
      </c>
      <c r="T9" s="31" t="s">
        <v>1200</v>
      </c>
      <c r="U9" s="31" t="s">
        <v>1200</v>
      </c>
    </row>
    <row r="10" spans="1:21" ht="30" customHeight="1" x14ac:dyDescent="0.2">
      <c r="A10" s="110" t="s">
        <v>148</v>
      </c>
      <c r="B10" s="111" t="s">
        <v>1218</v>
      </c>
      <c r="C10" s="112" t="s">
        <v>149</v>
      </c>
      <c r="D10" s="24" t="s">
        <v>1196</v>
      </c>
      <c r="E10" s="32">
        <v>530111.39399999997</v>
      </c>
      <c r="F10" s="32">
        <v>534913.38899999997</v>
      </c>
      <c r="G10" s="32">
        <v>649783.26100000006</v>
      </c>
      <c r="H10" s="32">
        <v>679530.87699999998</v>
      </c>
      <c r="I10" s="32">
        <v>662663.84</v>
      </c>
      <c r="J10" s="32">
        <v>579707.61399999994</v>
      </c>
      <c r="K10" s="32">
        <v>520129</v>
      </c>
      <c r="L10" s="32">
        <v>525208.65099999995</v>
      </c>
      <c r="M10" s="32">
        <v>466008.755</v>
      </c>
      <c r="N10" s="32">
        <v>548707</v>
      </c>
      <c r="O10" s="32">
        <v>574670</v>
      </c>
      <c r="P10" s="32" t="s">
        <v>1200</v>
      </c>
      <c r="Q10" s="32" t="s">
        <v>1200</v>
      </c>
      <c r="R10" s="32" t="s">
        <v>1200</v>
      </c>
      <c r="S10" s="32" t="s">
        <v>1200</v>
      </c>
      <c r="T10" s="32" t="s">
        <v>1200</v>
      </c>
      <c r="U10" s="32" t="s">
        <v>1200</v>
      </c>
    </row>
    <row r="11" spans="1:21" ht="30" customHeight="1" x14ac:dyDescent="0.2">
      <c r="A11" s="110" t="s">
        <v>150</v>
      </c>
      <c r="B11" s="111" t="s">
        <v>1219</v>
      </c>
      <c r="C11" s="112" t="s">
        <v>151</v>
      </c>
      <c r="D11" s="23" t="s">
        <v>1195</v>
      </c>
      <c r="E11" s="31" t="s">
        <v>1200</v>
      </c>
      <c r="F11" s="31" t="s">
        <v>1200</v>
      </c>
      <c r="G11" s="31" t="s">
        <v>1200</v>
      </c>
      <c r="H11" s="31" t="s">
        <v>1200</v>
      </c>
      <c r="I11" s="31" t="s">
        <v>1200</v>
      </c>
      <c r="J11" s="31" t="s">
        <v>1200</v>
      </c>
      <c r="K11" s="31" t="s">
        <v>1200</v>
      </c>
      <c r="L11" s="31" t="s">
        <v>1200</v>
      </c>
      <c r="M11" s="31" t="s">
        <v>1200</v>
      </c>
      <c r="N11" s="31" t="s">
        <v>1200</v>
      </c>
      <c r="O11" s="31" t="s">
        <v>1200</v>
      </c>
      <c r="P11" s="31">
        <v>54213</v>
      </c>
      <c r="Q11" s="31">
        <v>60741.483999999997</v>
      </c>
      <c r="R11" s="31">
        <v>96674.930999999997</v>
      </c>
      <c r="S11" s="31">
        <v>94437.304000000004</v>
      </c>
      <c r="T11" s="31">
        <v>102023.686</v>
      </c>
      <c r="U11" s="31">
        <v>106932.073</v>
      </c>
    </row>
    <row r="12" spans="1:21" ht="30" customHeight="1" x14ac:dyDescent="0.2">
      <c r="A12" s="110" t="s">
        <v>150</v>
      </c>
      <c r="B12" s="111" t="s">
        <v>1219</v>
      </c>
      <c r="C12" s="112" t="s">
        <v>151</v>
      </c>
      <c r="D12" s="24" t="s">
        <v>1196</v>
      </c>
      <c r="E12" s="32" t="s">
        <v>1200</v>
      </c>
      <c r="F12" s="32" t="s">
        <v>1200</v>
      </c>
      <c r="G12" s="32" t="s">
        <v>1200</v>
      </c>
      <c r="H12" s="32" t="s">
        <v>1200</v>
      </c>
      <c r="I12" s="32" t="s">
        <v>1200</v>
      </c>
      <c r="J12" s="32" t="s">
        <v>1200</v>
      </c>
      <c r="K12" s="32" t="s">
        <v>1200</v>
      </c>
      <c r="L12" s="32" t="s">
        <v>1200</v>
      </c>
      <c r="M12" s="32" t="s">
        <v>1200</v>
      </c>
      <c r="N12" s="32" t="s">
        <v>1200</v>
      </c>
      <c r="O12" s="32" t="s">
        <v>1200</v>
      </c>
      <c r="P12" s="32">
        <v>523767.462</v>
      </c>
      <c r="Q12" s="32">
        <v>540575.29500000004</v>
      </c>
      <c r="R12" s="32">
        <v>851803.38699999999</v>
      </c>
      <c r="S12" s="32">
        <v>934785.875</v>
      </c>
      <c r="T12" s="32">
        <v>963076.07200000004</v>
      </c>
      <c r="U12" s="32">
        <v>1077523.9720000001</v>
      </c>
    </row>
    <row r="13" spans="1:21" ht="30" customHeight="1" x14ac:dyDescent="0.2">
      <c r="A13" s="110" t="s">
        <v>152</v>
      </c>
      <c r="B13" s="111" t="s">
        <v>888</v>
      </c>
      <c r="C13" s="112" t="s">
        <v>153</v>
      </c>
      <c r="D13" s="23" t="s">
        <v>1195</v>
      </c>
      <c r="E13" s="31">
        <v>290.59899999999999</v>
      </c>
      <c r="F13" s="31" t="s">
        <v>1199</v>
      </c>
      <c r="G13" s="31" t="s">
        <v>1199</v>
      </c>
      <c r="H13" s="31">
        <v>207.357</v>
      </c>
      <c r="I13" s="31" t="s">
        <v>1199</v>
      </c>
      <c r="J13" s="31">
        <v>320.29899999999998</v>
      </c>
      <c r="K13" s="31">
        <v>318.15300000000002</v>
      </c>
      <c r="L13" s="31">
        <v>55.74</v>
      </c>
      <c r="M13" s="31">
        <v>53.887999999999998</v>
      </c>
      <c r="N13" s="31">
        <v>36</v>
      </c>
      <c r="O13" s="31">
        <v>47</v>
      </c>
      <c r="P13" s="31" t="s">
        <v>1199</v>
      </c>
      <c r="Q13" s="31" t="s">
        <v>1199</v>
      </c>
      <c r="R13" s="31">
        <v>114.932</v>
      </c>
      <c r="S13" s="31">
        <v>112.14400000000001</v>
      </c>
      <c r="T13" s="31">
        <v>84.286000000000001</v>
      </c>
      <c r="U13" s="31">
        <v>63.347000000000001</v>
      </c>
    </row>
    <row r="14" spans="1:21" ht="30" customHeight="1" x14ac:dyDescent="0.2">
      <c r="A14" s="110" t="s">
        <v>152</v>
      </c>
      <c r="B14" s="111" t="s">
        <v>888</v>
      </c>
      <c r="C14" s="112" t="s">
        <v>153</v>
      </c>
      <c r="D14" s="24" t="s">
        <v>1196</v>
      </c>
      <c r="E14" s="32">
        <v>2662.451</v>
      </c>
      <c r="F14" s="32" t="s">
        <v>1199</v>
      </c>
      <c r="G14" s="32" t="s">
        <v>1199</v>
      </c>
      <c r="H14" s="32">
        <v>1196.588</v>
      </c>
      <c r="I14" s="32" t="s">
        <v>1199</v>
      </c>
      <c r="J14" s="32">
        <v>3454.26</v>
      </c>
      <c r="K14" s="32">
        <v>3249.6869999999999</v>
      </c>
      <c r="L14" s="32">
        <v>1520.9960000000001</v>
      </c>
      <c r="M14" s="32">
        <v>2588.36</v>
      </c>
      <c r="N14" s="32">
        <v>1392</v>
      </c>
      <c r="O14" s="32">
        <v>1661</v>
      </c>
      <c r="P14" s="32" t="s">
        <v>1199</v>
      </c>
      <c r="Q14" s="32" t="s">
        <v>1199</v>
      </c>
      <c r="R14" s="32">
        <v>4654.8010000000004</v>
      </c>
      <c r="S14" s="32">
        <v>4752.2269999999999</v>
      </c>
      <c r="T14" s="32">
        <v>3915.0120000000002</v>
      </c>
      <c r="U14" s="32">
        <v>2967.3939999999998</v>
      </c>
    </row>
    <row r="15" spans="1:21" ht="30" customHeight="1" x14ac:dyDescent="0.2">
      <c r="A15" s="110" t="s">
        <v>154</v>
      </c>
      <c r="B15" s="111" t="s">
        <v>888</v>
      </c>
      <c r="C15" s="112" t="s">
        <v>155</v>
      </c>
      <c r="D15" s="23" t="s">
        <v>1195</v>
      </c>
      <c r="E15" s="31">
        <v>9111.8310000000001</v>
      </c>
      <c r="F15" s="31">
        <v>7485.5590000000002</v>
      </c>
      <c r="G15" s="31">
        <v>9966.5640000000003</v>
      </c>
      <c r="H15" s="31">
        <v>5383.0540000000001</v>
      </c>
      <c r="I15" s="31">
        <v>6968.5910000000003</v>
      </c>
      <c r="J15" s="31">
        <v>6750.1369999999997</v>
      </c>
      <c r="K15" s="31">
        <v>3411.46</v>
      </c>
      <c r="L15" s="31">
        <v>3218.8249999999998</v>
      </c>
      <c r="M15" s="31">
        <v>5764.4480000000003</v>
      </c>
      <c r="N15" s="31">
        <v>7054</v>
      </c>
      <c r="O15" s="31">
        <v>6428</v>
      </c>
      <c r="P15" s="31">
        <v>8526</v>
      </c>
      <c r="Q15" s="31">
        <v>11589.055</v>
      </c>
      <c r="R15" s="31">
        <v>13094.655000000001</v>
      </c>
      <c r="S15" s="31">
        <v>14954.252</v>
      </c>
      <c r="T15" s="31">
        <v>13443.608</v>
      </c>
      <c r="U15" s="31">
        <v>11078.683999999999</v>
      </c>
    </row>
    <row r="16" spans="1:21" ht="30" customHeight="1" x14ac:dyDescent="0.2">
      <c r="A16" s="110" t="s">
        <v>154</v>
      </c>
      <c r="B16" s="111" t="s">
        <v>888</v>
      </c>
      <c r="C16" s="112" t="s">
        <v>155</v>
      </c>
      <c r="D16" s="24" t="s">
        <v>1196</v>
      </c>
      <c r="E16" s="32">
        <v>14002.458000000001</v>
      </c>
      <c r="F16" s="32">
        <v>16819.346000000001</v>
      </c>
      <c r="G16" s="32">
        <v>33701.366000000002</v>
      </c>
      <c r="H16" s="32">
        <v>18302.54</v>
      </c>
      <c r="I16" s="32">
        <v>22805.9</v>
      </c>
      <c r="J16" s="32">
        <v>19135.273000000001</v>
      </c>
      <c r="K16" s="32">
        <v>17057.177</v>
      </c>
      <c r="L16" s="32">
        <v>14344.023999999999</v>
      </c>
      <c r="M16" s="32">
        <v>21569.456999999999</v>
      </c>
      <c r="N16" s="32">
        <v>47473</v>
      </c>
      <c r="O16" s="32">
        <v>40850</v>
      </c>
      <c r="P16" s="32">
        <v>41691.730000000003</v>
      </c>
      <c r="Q16" s="32">
        <v>44510.872000000003</v>
      </c>
      <c r="R16" s="32">
        <v>44821.713000000003</v>
      </c>
      <c r="S16" s="32">
        <v>61500.324000000001</v>
      </c>
      <c r="T16" s="32">
        <v>50639.351999999999</v>
      </c>
      <c r="U16" s="32">
        <v>49048.275999999998</v>
      </c>
    </row>
    <row r="17" spans="1:21" ht="30" customHeight="1" x14ac:dyDescent="0.2">
      <c r="A17" s="110" t="s">
        <v>156</v>
      </c>
      <c r="B17" s="111" t="s">
        <v>888</v>
      </c>
      <c r="C17" s="112" t="s">
        <v>157</v>
      </c>
      <c r="D17" s="23" t="s">
        <v>1195</v>
      </c>
      <c r="E17" s="31">
        <v>542.35400000000004</v>
      </c>
      <c r="F17" s="31">
        <v>737.577</v>
      </c>
      <c r="G17" s="31">
        <v>513.81700000000001</v>
      </c>
      <c r="H17" s="31">
        <v>500.35199999999998</v>
      </c>
      <c r="I17" s="31">
        <v>646.35400000000004</v>
      </c>
      <c r="J17" s="31">
        <v>458.72899999999998</v>
      </c>
      <c r="K17" s="31">
        <v>425.95400000000001</v>
      </c>
      <c r="L17" s="31">
        <v>414.44799999999998</v>
      </c>
      <c r="M17" s="31">
        <v>342.738</v>
      </c>
      <c r="N17" s="31">
        <v>306</v>
      </c>
      <c r="O17" s="31">
        <v>252</v>
      </c>
      <c r="P17" s="31">
        <v>216</v>
      </c>
      <c r="Q17" s="31">
        <v>200.90799999999999</v>
      </c>
      <c r="R17" s="31">
        <v>197.166</v>
      </c>
      <c r="S17" s="31">
        <v>159.29300000000001</v>
      </c>
      <c r="T17" s="31">
        <v>153.30099999999999</v>
      </c>
      <c r="U17" s="31">
        <v>180.63300000000001</v>
      </c>
    </row>
    <row r="18" spans="1:21" ht="30" customHeight="1" x14ac:dyDescent="0.2">
      <c r="A18" s="110" t="s">
        <v>156</v>
      </c>
      <c r="B18" s="111" t="s">
        <v>888</v>
      </c>
      <c r="C18" s="112" t="s">
        <v>157</v>
      </c>
      <c r="D18" s="24" t="s">
        <v>1196</v>
      </c>
      <c r="E18" s="32">
        <v>2493.7310000000002</v>
      </c>
      <c r="F18" s="32">
        <v>3030.6759999999999</v>
      </c>
      <c r="G18" s="32">
        <v>2954.9949999999999</v>
      </c>
      <c r="H18" s="32">
        <v>2939.1179999999999</v>
      </c>
      <c r="I18" s="32">
        <v>4214.8630000000003</v>
      </c>
      <c r="J18" s="32">
        <v>2803.7710000000002</v>
      </c>
      <c r="K18" s="32">
        <v>2601.9380000000001</v>
      </c>
      <c r="L18" s="32">
        <v>2940.902</v>
      </c>
      <c r="M18" s="32">
        <v>2351.8240000000001</v>
      </c>
      <c r="N18" s="32">
        <v>2032</v>
      </c>
      <c r="O18" s="32">
        <v>1867</v>
      </c>
      <c r="P18" s="32">
        <v>1127.4659999999999</v>
      </c>
      <c r="Q18" s="32">
        <v>949.42</v>
      </c>
      <c r="R18" s="32">
        <v>921.22500000000002</v>
      </c>
      <c r="S18" s="32">
        <v>861.54600000000005</v>
      </c>
      <c r="T18" s="32">
        <v>926.53300000000002</v>
      </c>
      <c r="U18" s="32">
        <v>997.49</v>
      </c>
    </row>
    <row r="19" spans="1:21" ht="30" customHeight="1" x14ac:dyDescent="0.2">
      <c r="A19" s="110" t="s">
        <v>158</v>
      </c>
      <c r="B19" s="111" t="s">
        <v>888</v>
      </c>
      <c r="C19" s="112" t="s">
        <v>159</v>
      </c>
      <c r="D19" s="23" t="s">
        <v>1195</v>
      </c>
      <c r="E19" s="31">
        <v>17353.432000000001</v>
      </c>
      <c r="F19" s="31" t="s">
        <v>1199</v>
      </c>
      <c r="G19" s="31">
        <v>17865.217000000001</v>
      </c>
      <c r="H19" s="31" t="s">
        <v>1199</v>
      </c>
      <c r="I19" s="31">
        <v>12781.509</v>
      </c>
      <c r="J19" s="31">
        <v>12873.942999999999</v>
      </c>
      <c r="K19" s="31">
        <v>10663.463</v>
      </c>
      <c r="L19" s="31">
        <v>11430.904</v>
      </c>
      <c r="M19" s="31">
        <v>10676.576999999999</v>
      </c>
      <c r="N19" s="31">
        <v>13060</v>
      </c>
      <c r="O19" s="31">
        <v>13952</v>
      </c>
      <c r="P19" s="31">
        <v>15410</v>
      </c>
      <c r="Q19" s="31">
        <v>12352.404</v>
      </c>
      <c r="R19" s="31">
        <v>9026.8580000000002</v>
      </c>
      <c r="S19" s="31">
        <v>7905.9759999999997</v>
      </c>
      <c r="T19" s="31">
        <v>5292.0730000000003</v>
      </c>
      <c r="U19" s="31">
        <v>7595.6139999999996</v>
      </c>
    </row>
    <row r="20" spans="1:21" ht="30" customHeight="1" x14ac:dyDescent="0.2">
      <c r="A20" s="110" t="s">
        <v>158</v>
      </c>
      <c r="B20" s="111" t="s">
        <v>888</v>
      </c>
      <c r="C20" s="112" t="s">
        <v>159</v>
      </c>
      <c r="D20" s="24" t="s">
        <v>1196</v>
      </c>
      <c r="E20" s="32">
        <v>79034.485000000001</v>
      </c>
      <c r="F20" s="32" t="s">
        <v>1199</v>
      </c>
      <c r="G20" s="32">
        <v>88934.873000000007</v>
      </c>
      <c r="H20" s="32" t="s">
        <v>1199</v>
      </c>
      <c r="I20" s="32">
        <v>63876.313000000002</v>
      </c>
      <c r="J20" s="32">
        <v>69656.955000000002</v>
      </c>
      <c r="K20" s="32">
        <v>55043.843000000001</v>
      </c>
      <c r="L20" s="32">
        <v>70306.563999999998</v>
      </c>
      <c r="M20" s="32">
        <v>73651.985000000001</v>
      </c>
      <c r="N20" s="32">
        <v>85494</v>
      </c>
      <c r="O20" s="32">
        <v>95171</v>
      </c>
      <c r="P20" s="32">
        <v>111601.99099999999</v>
      </c>
      <c r="Q20" s="32">
        <v>91500.395000000004</v>
      </c>
      <c r="R20" s="32">
        <v>73623.066000000006</v>
      </c>
      <c r="S20" s="32">
        <v>64179.186000000002</v>
      </c>
      <c r="T20" s="32">
        <v>44449.88</v>
      </c>
      <c r="U20" s="32">
        <v>61550.902000000002</v>
      </c>
    </row>
    <row r="21" spans="1:21" ht="30" customHeight="1" x14ac:dyDescent="0.2">
      <c r="A21" s="110" t="s">
        <v>160</v>
      </c>
      <c r="B21" s="111" t="s">
        <v>1218</v>
      </c>
      <c r="C21" s="112" t="s">
        <v>161</v>
      </c>
      <c r="D21" s="23" t="s">
        <v>1195</v>
      </c>
      <c r="E21" s="31" t="s">
        <v>1199</v>
      </c>
      <c r="F21" s="31" t="s">
        <v>1199</v>
      </c>
      <c r="G21" s="31" t="s">
        <v>1199</v>
      </c>
      <c r="H21" s="31">
        <v>11043.616</v>
      </c>
      <c r="I21" s="31">
        <v>7573.018</v>
      </c>
      <c r="J21" s="31">
        <v>5751.8710000000001</v>
      </c>
      <c r="K21" s="31">
        <v>2136.3119999999999</v>
      </c>
      <c r="L21" s="31">
        <v>904.63</v>
      </c>
      <c r="M21" s="31">
        <v>627.90300000000002</v>
      </c>
      <c r="N21" s="31">
        <v>577</v>
      </c>
      <c r="O21" s="31">
        <v>4450</v>
      </c>
      <c r="P21" s="31" t="s">
        <v>1200</v>
      </c>
      <c r="Q21" s="31" t="s">
        <v>1200</v>
      </c>
      <c r="R21" s="31" t="s">
        <v>1200</v>
      </c>
      <c r="S21" s="31" t="s">
        <v>1200</v>
      </c>
      <c r="T21" s="31" t="s">
        <v>1200</v>
      </c>
      <c r="U21" s="31" t="s">
        <v>1200</v>
      </c>
    </row>
    <row r="22" spans="1:21" ht="30" customHeight="1" x14ac:dyDescent="0.2">
      <c r="A22" s="110" t="s">
        <v>160</v>
      </c>
      <c r="B22" s="111" t="s">
        <v>1218</v>
      </c>
      <c r="C22" s="112" t="s">
        <v>161</v>
      </c>
      <c r="D22" s="24" t="s">
        <v>1196</v>
      </c>
      <c r="E22" s="32" t="s">
        <v>1199</v>
      </c>
      <c r="F22" s="32" t="s">
        <v>1199</v>
      </c>
      <c r="G22" s="32" t="s">
        <v>1199</v>
      </c>
      <c r="H22" s="32">
        <v>33954.447</v>
      </c>
      <c r="I22" s="32">
        <v>26450.665000000001</v>
      </c>
      <c r="J22" s="32">
        <v>23891.337</v>
      </c>
      <c r="K22" s="32">
        <v>5630.3609999999999</v>
      </c>
      <c r="L22" s="32">
        <v>5877.2690000000002</v>
      </c>
      <c r="M22" s="32">
        <v>3287.962</v>
      </c>
      <c r="N22" s="32">
        <v>3550</v>
      </c>
      <c r="O22" s="32">
        <v>10046</v>
      </c>
      <c r="P22" s="32" t="s">
        <v>1200</v>
      </c>
      <c r="Q22" s="32" t="s">
        <v>1200</v>
      </c>
      <c r="R22" s="32" t="s">
        <v>1200</v>
      </c>
      <c r="S22" s="32" t="s">
        <v>1200</v>
      </c>
      <c r="T22" s="32" t="s">
        <v>1200</v>
      </c>
      <c r="U22" s="32" t="s">
        <v>1200</v>
      </c>
    </row>
    <row r="23" spans="1:21" ht="30" customHeight="1" x14ac:dyDescent="0.2">
      <c r="A23" s="110" t="s">
        <v>162</v>
      </c>
      <c r="B23" s="111" t="s">
        <v>1219</v>
      </c>
      <c r="C23" s="112" t="s">
        <v>163</v>
      </c>
      <c r="D23" s="23" t="s">
        <v>1195</v>
      </c>
      <c r="E23" s="31" t="s">
        <v>1200</v>
      </c>
      <c r="F23" s="31" t="s">
        <v>1200</v>
      </c>
      <c r="G23" s="31" t="s">
        <v>1200</v>
      </c>
      <c r="H23" s="31" t="s">
        <v>1200</v>
      </c>
      <c r="I23" s="31" t="s">
        <v>1200</v>
      </c>
      <c r="J23" s="31" t="s">
        <v>1200</v>
      </c>
      <c r="K23" s="31" t="s">
        <v>1200</v>
      </c>
      <c r="L23" s="31" t="s">
        <v>1200</v>
      </c>
      <c r="M23" s="31" t="s">
        <v>1200</v>
      </c>
      <c r="N23" s="31" t="s">
        <v>1200</v>
      </c>
      <c r="O23" s="31" t="s">
        <v>1200</v>
      </c>
      <c r="P23" s="31" t="s">
        <v>1199</v>
      </c>
      <c r="Q23" s="31" t="s">
        <v>1199</v>
      </c>
      <c r="R23" s="31" t="s">
        <v>1199</v>
      </c>
      <c r="S23" s="31" t="s">
        <v>1199</v>
      </c>
      <c r="T23" s="31" t="s">
        <v>1199</v>
      </c>
      <c r="U23" s="31" t="s">
        <v>1199</v>
      </c>
    </row>
    <row r="24" spans="1:21" ht="30" customHeight="1" x14ac:dyDescent="0.2">
      <c r="A24" s="110" t="s">
        <v>162</v>
      </c>
      <c r="B24" s="111" t="s">
        <v>1219</v>
      </c>
      <c r="C24" s="112" t="s">
        <v>163</v>
      </c>
      <c r="D24" s="24" t="s">
        <v>1196</v>
      </c>
      <c r="E24" s="32" t="s">
        <v>1200</v>
      </c>
      <c r="F24" s="32" t="s">
        <v>1200</v>
      </c>
      <c r="G24" s="32" t="s">
        <v>1200</v>
      </c>
      <c r="H24" s="32" t="s">
        <v>1200</v>
      </c>
      <c r="I24" s="32" t="s">
        <v>1200</v>
      </c>
      <c r="J24" s="32" t="s">
        <v>1200</v>
      </c>
      <c r="K24" s="32" t="s">
        <v>1200</v>
      </c>
      <c r="L24" s="32" t="s">
        <v>1200</v>
      </c>
      <c r="M24" s="32" t="s">
        <v>1200</v>
      </c>
      <c r="N24" s="32" t="s">
        <v>1200</v>
      </c>
      <c r="O24" s="32" t="s">
        <v>1200</v>
      </c>
      <c r="P24" s="32" t="s">
        <v>1199</v>
      </c>
      <c r="Q24" s="32" t="s">
        <v>1199</v>
      </c>
      <c r="R24" s="32" t="s">
        <v>1199</v>
      </c>
      <c r="S24" s="32" t="s">
        <v>1199</v>
      </c>
      <c r="T24" s="32" t="s">
        <v>1199</v>
      </c>
      <c r="U24" s="32" t="s">
        <v>1199</v>
      </c>
    </row>
    <row r="25" spans="1:21" ht="30" customHeight="1" x14ac:dyDescent="0.2">
      <c r="A25" s="110" t="s">
        <v>164</v>
      </c>
      <c r="B25" s="111" t="s">
        <v>1219</v>
      </c>
      <c r="C25" s="112" t="s">
        <v>165</v>
      </c>
      <c r="D25" s="23" t="s">
        <v>1195</v>
      </c>
      <c r="E25" s="31" t="s">
        <v>1200</v>
      </c>
      <c r="F25" s="31" t="s">
        <v>1200</v>
      </c>
      <c r="G25" s="31" t="s">
        <v>1200</v>
      </c>
      <c r="H25" s="31" t="s">
        <v>1200</v>
      </c>
      <c r="I25" s="31" t="s">
        <v>1200</v>
      </c>
      <c r="J25" s="31" t="s">
        <v>1200</v>
      </c>
      <c r="K25" s="31" t="s">
        <v>1200</v>
      </c>
      <c r="L25" s="31" t="s">
        <v>1200</v>
      </c>
      <c r="M25" s="31" t="s">
        <v>1200</v>
      </c>
      <c r="N25" s="31" t="s">
        <v>1200</v>
      </c>
      <c r="O25" s="31" t="s">
        <v>1200</v>
      </c>
      <c r="P25" s="31" t="s">
        <v>1199</v>
      </c>
      <c r="Q25" s="31" t="s">
        <v>1199</v>
      </c>
      <c r="R25" s="31" t="s">
        <v>1199</v>
      </c>
      <c r="S25" s="31" t="s">
        <v>1199</v>
      </c>
      <c r="T25" s="31" t="s">
        <v>1199</v>
      </c>
      <c r="U25" s="31" t="s">
        <v>1199</v>
      </c>
    </row>
    <row r="26" spans="1:21" ht="30" customHeight="1" x14ac:dyDescent="0.2">
      <c r="A26" s="110" t="s">
        <v>164</v>
      </c>
      <c r="B26" s="111" t="s">
        <v>1219</v>
      </c>
      <c r="C26" s="112" t="s">
        <v>165</v>
      </c>
      <c r="D26" s="24" t="s">
        <v>1196</v>
      </c>
      <c r="E26" s="32" t="s">
        <v>1200</v>
      </c>
      <c r="F26" s="32" t="s">
        <v>1200</v>
      </c>
      <c r="G26" s="32" t="s">
        <v>1200</v>
      </c>
      <c r="H26" s="32" t="s">
        <v>1200</v>
      </c>
      <c r="I26" s="32" t="s">
        <v>1200</v>
      </c>
      <c r="J26" s="32" t="s">
        <v>1200</v>
      </c>
      <c r="K26" s="32" t="s">
        <v>1200</v>
      </c>
      <c r="L26" s="32" t="s">
        <v>1200</v>
      </c>
      <c r="M26" s="32" t="s">
        <v>1200</v>
      </c>
      <c r="N26" s="32" t="s">
        <v>1200</v>
      </c>
      <c r="O26" s="32" t="s">
        <v>1200</v>
      </c>
      <c r="P26" s="32" t="s">
        <v>1199</v>
      </c>
      <c r="Q26" s="32" t="s">
        <v>1199</v>
      </c>
      <c r="R26" s="32" t="s">
        <v>1199</v>
      </c>
      <c r="S26" s="32" t="s">
        <v>1199</v>
      </c>
      <c r="T26" s="32" t="s">
        <v>1199</v>
      </c>
      <c r="U26" s="32" t="s">
        <v>1199</v>
      </c>
    </row>
    <row r="27" spans="1:21" ht="30" customHeight="1" x14ac:dyDescent="0.2">
      <c r="A27" s="110" t="s">
        <v>166</v>
      </c>
      <c r="B27" s="111" t="s">
        <v>888</v>
      </c>
      <c r="C27" s="112" t="s">
        <v>167</v>
      </c>
      <c r="D27" s="23" t="s">
        <v>1195</v>
      </c>
      <c r="E27" s="31">
        <v>4.0460000000000003</v>
      </c>
      <c r="F27" s="31" t="s">
        <v>1199</v>
      </c>
      <c r="G27" s="31" t="s">
        <v>1199</v>
      </c>
      <c r="H27" s="31" t="s">
        <v>1199</v>
      </c>
      <c r="I27" s="31" t="s">
        <v>1199</v>
      </c>
      <c r="J27" s="31" t="s">
        <v>1199</v>
      </c>
      <c r="K27" s="31" t="s">
        <v>1199</v>
      </c>
      <c r="L27" s="31" t="s">
        <v>1199</v>
      </c>
      <c r="M27" s="31" t="s">
        <v>1199</v>
      </c>
      <c r="N27" s="31" t="s">
        <v>1199</v>
      </c>
      <c r="O27" s="31" t="s">
        <v>1199</v>
      </c>
      <c r="P27" s="31">
        <v>21</v>
      </c>
      <c r="Q27" s="31" t="s">
        <v>1199</v>
      </c>
      <c r="R27" s="31" t="s">
        <v>1199</v>
      </c>
      <c r="S27" s="31" t="s">
        <v>1199</v>
      </c>
      <c r="T27" s="31">
        <v>16.305</v>
      </c>
      <c r="U27" s="31">
        <v>15.9</v>
      </c>
    </row>
    <row r="28" spans="1:21" ht="30" customHeight="1" x14ac:dyDescent="0.2">
      <c r="A28" s="110" t="s">
        <v>166</v>
      </c>
      <c r="B28" s="111" t="s">
        <v>888</v>
      </c>
      <c r="C28" s="112" t="s">
        <v>167</v>
      </c>
      <c r="D28" s="24" t="s">
        <v>1196</v>
      </c>
      <c r="E28" s="32">
        <v>41.171999999999997</v>
      </c>
      <c r="F28" s="32" t="s">
        <v>1199</v>
      </c>
      <c r="G28" s="32" t="s">
        <v>1199</v>
      </c>
      <c r="H28" s="32" t="s">
        <v>1199</v>
      </c>
      <c r="I28" s="32" t="s">
        <v>1199</v>
      </c>
      <c r="J28" s="32" t="s">
        <v>1199</v>
      </c>
      <c r="K28" s="32" t="s">
        <v>1199</v>
      </c>
      <c r="L28" s="32" t="s">
        <v>1199</v>
      </c>
      <c r="M28" s="32" t="s">
        <v>1199</v>
      </c>
      <c r="N28" s="32" t="s">
        <v>1199</v>
      </c>
      <c r="O28" s="32" t="s">
        <v>1199</v>
      </c>
      <c r="P28" s="32">
        <v>369.23099999999999</v>
      </c>
      <c r="Q28" s="32" t="s">
        <v>1199</v>
      </c>
      <c r="R28" s="32" t="s">
        <v>1199</v>
      </c>
      <c r="S28" s="32" t="s">
        <v>1199</v>
      </c>
      <c r="T28" s="32">
        <v>397.40199999999999</v>
      </c>
      <c r="U28" s="32">
        <v>399.20600000000002</v>
      </c>
    </row>
    <row r="29" spans="1:21" ht="30" customHeight="1" x14ac:dyDescent="0.2">
      <c r="A29" s="110" t="s">
        <v>168</v>
      </c>
      <c r="B29" s="111" t="s">
        <v>888</v>
      </c>
      <c r="C29" s="112" t="s">
        <v>169</v>
      </c>
      <c r="D29" s="23" t="s">
        <v>1195</v>
      </c>
      <c r="E29" s="31">
        <v>3155.2249999999999</v>
      </c>
      <c r="F29" s="31" t="s">
        <v>1199</v>
      </c>
      <c r="G29" s="31" t="s">
        <v>1199</v>
      </c>
      <c r="H29" s="31" t="s">
        <v>1199</v>
      </c>
      <c r="I29" s="31">
        <v>4450.1809999999996</v>
      </c>
      <c r="J29" s="31">
        <v>3825.0360000000001</v>
      </c>
      <c r="K29" s="31">
        <v>2644</v>
      </c>
      <c r="L29" s="31" t="s">
        <v>1199</v>
      </c>
      <c r="M29" s="31" t="s">
        <v>1199</v>
      </c>
      <c r="N29" s="31" t="s">
        <v>1199</v>
      </c>
      <c r="O29" s="31" t="s">
        <v>1199</v>
      </c>
      <c r="P29" s="31">
        <v>234</v>
      </c>
      <c r="Q29" s="31">
        <v>324</v>
      </c>
      <c r="R29" s="31">
        <v>773.60199999999998</v>
      </c>
      <c r="S29" s="31">
        <v>688.78499999999997</v>
      </c>
      <c r="T29" s="31">
        <v>637.95500000000004</v>
      </c>
      <c r="U29" s="31">
        <v>534.38300000000004</v>
      </c>
    </row>
    <row r="30" spans="1:21" ht="30" customHeight="1" x14ac:dyDescent="0.2">
      <c r="A30" s="110" t="s">
        <v>168</v>
      </c>
      <c r="B30" s="111" t="s">
        <v>888</v>
      </c>
      <c r="C30" s="112" t="s">
        <v>169</v>
      </c>
      <c r="D30" s="24" t="s">
        <v>1196</v>
      </c>
      <c r="E30" s="32">
        <v>38799.101000000002</v>
      </c>
      <c r="F30" s="32" t="s">
        <v>1199</v>
      </c>
      <c r="G30" s="32" t="s">
        <v>1199</v>
      </c>
      <c r="H30" s="32" t="s">
        <v>1199</v>
      </c>
      <c r="I30" s="32">
        <v>55729.839</v>
      </c>
      <c r="J30" s="32">
        <v>50828.531000000003</v>
      </c>
      <c r="K30" s="32">
        <v>46851</v>
      </c>
      <c r="L30" s="32" t="s">
        <v>1199</v>
      </c>
      <c r="M30" s="32" t="s">
        <v>1199</v>
      </c>
      <c r="N30" s="32" t="s">
        <v>1199</v>
      </c>
      <c r="O30" s="32" t="s">
        <v>1199</v>
      </c>
      <c r="P30" s="32">
        <v>2267.5349999999999</v>
      </c>
      <c r="Q30" s="32">
        <v>4466.9009999999998</v>
      </c>
      <c r="R30" s="32">
        <v>9591.4159999999993</v>
      </c>
      <c r="S30" s="32">
        <v>9056.6779999999999</v>
      </c>
      <c r="T30" s="32">
        <v>9747.2549999999992</v>
      </c>
      <c r="U30" s="32">
        <v>8219.9979999999996</v>
      </c>
    </row>
    <row r="31" spans="1:21" ht="30" customHeight="1" x14ac:dyDescent="0.2">
      <c r="A31" s="110" t="s">
        <v>170</v>
      </c>
      <c r="B31" s="111" t="s">
        <v>1220</v>
      </c>
      <c r="C31" s="112" t="s">
        <v>171</v>
      </c>
      <c r="D31" s="23" t="s">
        <v>1195</v>
      </c>
      <c r="E31" s="31" t="s">
        <v>1199</v>
      </c>
      <c r="F31" s="31" t="s">
        <v>1199</v>
      </c>
      <c r="G31" s="31" t="s">
        <v>1199</v>
      </c>
      <c r="H31" s="31" t="s">
        <v>1199</v>
      </c>
      <c r="I31" s="31">
        <v>336.02699999999999</v>
      </c>
      <c r="J31" s="31">
        <v>363.89400000000001</v>
      </c>
      <c r="K31" s="31">
        <v>353.06</v>
      </c>
      <c r="L31" s="31">
        <v>337.673</v>
      </c>
      <c r="M31" s="31" t="s">
        <v>1200</v>
      </c>
      <c r="N31" s="31" t="s">
        <v>1200</v>
      </c>
      <c r="O31" s="31" t="s">
        <v>1200</v>
      </c>
      <c r="P31" s="31" t="s">
        <v>1200</v>
      </c>
      <c r="Q31" s="31" t="s">
        <v>1200</v>
      </c>
      <c r="R31" s="31" t="s">
        <v>1200</v>
      </c>
      <c r="S31" s="31" t="s">
        <v>1200</v>
      </c>
      <c r="T31" s="31" t="s">
        <v>1200</v>
      </c>
      <c r="U31" s="31" t="s">
        <v>1200</v>
      </c>
    </row>
    <row r="32" spans="1:21" ht="30" customHeight="1" x14ac:dyDescent="0.2">
      <c r="A32" s="110" t="s">
        <v>170</v>
      </c>
      <c r="B32" s="111" t="s">
        <v>1220</v>
      </c>
      <c r="C32" s="112" t="s">
        <v>171</v>
      </c>
      <c r="D32" s="24" t="s">
        <v>1196</v>
      </c>
      <c r="E32" s="32" t="s">
        <v>1199</v>
      </c>
      <c r="F32" s="32" t="s">
        <v>1199</v>
      </c>
      <c r="G32" s="32" t="s">
        <v>1199</v>
      </c>
      <c r="H32" s="32" t="s">
        <v>1199</v>
      </c>
      <c r="I32" s="32">
        <v>7341.808</v>
      </c>
      <c r="J32" s="32">
        <v>8450.7150000000001</v>
      </c>
      <c r="K32" s="32">
        <v>8736.2999999999993</v>
      </c>
      <c r="L32" s="32">
        <v>7710.0460000000003</v>
      </c>
      <c r="M32" s="32" t="s">
        <v>1200</v>
      </c>
      <c r="N32" s="32" t="s">
        <v>1200</v>
      </c>
      <c r="O32" s="32" t="s">
        <v>1200</v>
      </c>
      <c r="P32" s="32" t="s">
        <v>1200</v>
      </c>
      <c r="Q32" s="32" t="s">
        <v>1200</v>
      </c>
      <c r="R32" s="32" t="s">
        <v>1200</v>
      </c>
      <c r="S32" s="32" t="s">
        <v>1200</v>
      </c>
      <c r="T32" s="32" t="s">
        <v>1200</v>
      </c>
      <c r="U32" s="32" t="s">
        <v>1200</v>
      </c>
    </row>
    <row r="33" spans="1:21" ht="30" customHeight="1" x14ac:dyDescent="0.2">
      <c r="A33" s="110" t="s">
        <v>172</v>
      </c>
      <c r="B33" s="111" t="s">
        <v>1221</v>
      </c>
      <c r="C33" s="112" t="s">
        <v>173</v>
      </c>
      <c r="D33" s="23" t="s">
        <v>1195</v>
      </c>
      <c r="E33" s="31" t="s">
        <v>1200</v>
      </c>
      <c r="F33" s="31" t="s">
        <v>1200</v>
      </c>
      <c r="G33" s="31" t="s">
        <v>1200</v>
      </c>
      <c r="H33" s="31" t="s">
        <v>1200</v>
      </c>
      <c r="I33" s="31" t="s">
        <v>1200</v>
      </c>
      <c r="J33" s="31" t="s">
        <v>1200</v>
      </c>
      <c r="K33" s="31" t="s">
        <v>1200</v>
      </c>
      <c r="L33" s="31" t="s">
        <v>1200</v>
      </c>
      <c r="M33" s="31">
        <v>9868.9240000000009</v>
      </c>
      <c r="N33" s="31">
        <v>8515</v>
      </c>
      <c r="O33" s="31">
        <v>7964</v>
      </c>
      <c r="P33" s="31" t="s">
        <v>1199</v>
      </c>
      <c r="Q33" s="31">
        <v>10438.93</v>
      </c>
      <c r="R33" s="31">
        <v>11776.235000000001</v>
      </c>
      <c r="S33" s="31">
        <v>8662.1959999999999</v>
      </c>
      <c r="T33" s="31">
        <v>7068.1970000000001</v>
      </c>
      <c r="U33" s="31">
        <v>6151.3149999999996</v>
      </c>
    </row>
    <row r="34" spans="1:21" ht="30" customHeight="1" x14ac:dyDescent="0.2">
      <c r="A34" s="110" t="s">
        <v>172</v>
      </c>
      <c r="B34" s="111" t="s">
        <v>1221</v>
      </c>
      <c r="C34" s="112" t="s">
        <v>173</v>
      </c>
      <c r="D34" s="24" t="s">
        <v>1196</v>
      </c>
      <c r="E34" s="32" t="s">
        <v>1200</v>
      </c>
      <c r="F34" s="32" t="s">
        <v>1200</v>
      </c>
      <c r="G34" s="32" t="s">
        <v>1200</v>
      </c>
      <c r="H34" s="32" t="s">
        <v>1200</v>
      </c>
      <c r="I34" s="32" t="s">
        <v>1200</v>
      </c>
      <c r="J34" s="32" t="s">
        <v>1200</v>
      </c>
      <c r="K34" s="32" t="s">
        <v>1200</v>
      </c>
      <c r="L34" s="32" t="s">
        <v>1200</v>
      </c>
      <c r="M34" s="32">
        <v>9633.48</v>
      </c>
      <c r="N34" s="32">
        <v>10140</v>
      </c>
      <c r="O34" s="32">
        <v>10459</v>
      </c>
      <c r="P34" s="32" t="s">
        <v>1199</v>
      </c>
      <c r="Q34" s="32">
        <v>8128.8289999999997</v>
      </c>
      <c r="R34" s="32">
        <v>8057.1620000000003</v>
      </c>
      <c r="S34" s="32">
        <v>6845.4350000000004</v>
      </c>
      <c r="T34" s="32">
        <v>5207.67</v>
      </c>
      <c r="U34" s="32">
        <v>5103.6400000000003</v>
      </c>
    </row>
    <row r="35" spans="1:21" ht="30" customHeight="1" x14ac:dyDescent="0.2">
      <c r="A35" s="110" t="s">
        <v>174</v>
      </c>
      <c r="B35" s="111" t="s">
        <v>1198</v>
      </c>
      <c r="C35" s="112" t="s">
        <v>175</v>
      </c>
      <c r="D35" s="23" t="s">
        <v>1195</v>
      </c>
      <c r="E35" s="31">
        <v>4989.3580000000002</v>
      </c>
      <c r="F35" s="31" t="s">
        <v>1199</v>
      </c>
      <c r="G35" s="31" t="s">
        <v>1199</v>
      </c>
      <c r="H35" s="31">
        <v>2580.4459999999999</v>
      </c>
      <c r="I35" s="31" t="s">
        <v>1200</v>
      </c>
      <c r="J35" s="31" t="s">
        <v>1200</v>
      </c>
      <c r="K35" s="31" t="s">
        <v>1200</v>
      </c>
      <c r="L35" s="31" t="s">
        <v>1200</v>
      </c>
      <c r="M35" s="31" t="s">
        <v>1200</v>
      </c>
      <c r="N35" s="31" t="s">
        <v>1200</v>
      </c>
      <c r="O35" s="31" t="s">
        <v>1200</v>
      </c>
      <c r="P35" s="31" t="s">
        <v>1200</v>
      </c>
      <c r="Q35" s="31" t="s">
        <v>1200</v>
      </c>
      <c r="R35" s="31" t="s">
        <v>1200</v>
      </c>
      <c r="S35" s="31" t="s">
        <v>1200</v>
      </c>
      <c r="T35" s="31" t="s">
        <v>1200</v>
      </c>
      <c r="U35" s="31" t="s">
        <v>1200</v>
      </c>
    </row>
    <row r="36" spans="1:21" ht="30" customHeight="1" x14ac:dyDescent="0.2">
      <c r="A36" s="110" t="s">
        <v>174</v>
      </c>
      <c r="B36" s="111" t="s">
        <v>1198</v>
      </c>
      <c r="C36" s="112" t="s">
        <v>175</v>
      </c>
      <c r="D36" s="24" t="s">
        <v>1196</v>
      </c>
      <c r="E36" s="32">
        <v>30969.699000000001</v>
      </c>
      <c r="F36" s="32" t="s">
        <v>1199</v>
      </c>
      <c r="G36" s="32" t="s">
        <v>1199</v>
      </c>
      <c r="H36" s="32">
        <v>16981.842000000001</v>
      </c>
      <c r="I36" s="32" t="s">
        <v>1200</v>
      </c>
      <c r="J36" s="32" t="s">
        <v>1200</v>
      </c>
      <c r="K36" s="32" t="s">
        <v>1200</v>
      </c>
      <c r="L36" s="32" t="s">
        <v>1200</v>
      </c>
      <c r="M36" s="32" t="s">
        <v>1200</v>
      </c>
      <c r="N36" s="32" t="s">
        <v>1200</v>
      </c>
      <c r="O36" s="32" t="s">
        <v>1200</v>
      </c>
      <c r="P36" s="32" t="s">
        <v>1200</v>
      </c>
      <c r="Q36" s="32" t="s">
        <v>1200</v>
      </c>
      <c r="R36" s="32" t="s">
        <v>1200</v>
      </c>
      <c r="S36" s="32" t="s">
        <v>1200</v>
      </c>
      <c r="T36" s="32" t="s">
        <v>1200</v>
      </c>
      <c r="U36" s="32" t="s">
        <v>1200</v>
      </c>
    </row>
    <row r="37" spans="1:21" ht="30" customHeight="1" x14ac:dyDescent="0.2">
      <c r="A37" s="110" t="s">
        <v>176</v>
      </c>
      <c r="B37" s="111" t="s">
        <v>1211</v>
      </c>
      <c r="C37" s="112" t="s">
        <v>177</v>
      </c>
      <c r="D37" s="23" t="s">
        <v>1195</v>
      </c>
      <c r="E37" s="31" t="s">
        <v>1200</v>
      </c>
      <c r="F37" s="31" t="s">
        <v>1200</v>
      </c>
      <c r="G37" s="31" t="s">
        <v>1200</v>
      </c>
      <c r="H37" s="31" t="s">
        <v>1200</v>
      </c>
      <c r="I37" s="31">
        <v>3419.9</v>
      </c>
      <c r="J37" s="31">
        <v>4192.8680000000004</v>
      </c>
      <c r="K37" s="31">
        <v>993</v>
      </c>
      <c r="L37" s="31" t="s">
        <v>1199</v>
      </c>
      <c r="M37" s="31" t="s">
        <v>1199</v>
      </c>
      <c r="N37" s="31" t="s">
        <v>1199</v>
      </c>
      <c r="O37" s="31" t="s">
        <v>1199</v>
      </c>
      <c r="P37" s="31">
        <v>699</v>
      </c>
      <c r="Q37" s="31">
        <v>695</v>
      </c>
      <c r="R37" s="31">
        <v>1230.53</v>
      </c>
      <c r="S37" s="31">
        <v>1632.27</v>
      </c>
      <c r="T37" s="31">
        <v>1823.2619999999999</v>
      </c>
      <c r="U37" s="31">
        <v>1114.6479999999999</v>
      </c>
    </row>
    <row r="38" spans="1:21" ht="30" customHeight="1" x14ac:dyDescent="0.2">
      <c r="A38" s="110" t="s">
        <v>176</v>
      </c>
      <c r="B38" s="111" t="s">
        <v>1211</v>
      </c>
      <c r="C38" s="112" t="s">
        <v>177</v>
      </c>
      <c r="D38" s="24" t="s">
        <v>1196</v>
      </c>
      <c r="E38" s="32" t="s">
        <v>1200</v>
      </c>
      <c r="F38" s="32" t="s">
        <v>1200</v>
      </c>
      <c r="G38" s="32" t="s">
        <v>1200</v>
      </c>
      <c r="H38" s="32" t="s">
        <v>1200</v>
      </c>
      <c r="I38" s="32">
        <v>19800.035</v>
      </c>
      <c r="J38" s="32">
        <v>28225.094000000001</v>
      </c>
      <c r="K38" s="32">
        <v>5533</v>
      </c>
      <c r="L38" s="32" t="s">
        <v>1199</v>
      </c>
      <c r="M38" s="32" t="s">
        <v>1199</v>
      </c>
      <c r="N38" s="32" t="s">
        <v>1199</v>
      </c>
      <c r="O38" s="32" t="s">
        <v>1199</v>
      </c>
      <c r="P38" s="32">
        <v>4461.2860000000001</v>
      </c>
      <c r="Q38" s="32">
        <v>4614.92</v>
      </c>
      <c r="R38" s="32">
        <v>8533.4410000000007</v>
      </c>
      <c r="S38" s="32">
        <v>23823.614000000001</v>
      </c>
      <c r="T38" s="32">
        <v>22135.042000000001</v>
      </c>
      <c r="U38" s="32">
        <v>19069.04</v>
      </c>
    </row>
    <row r="39" spans="1:21" ht="30" customHeight="1" x14ac:dyDescent="0.2">
      <c r="A39" s="110" t="s">
        <v>178</v>
      </c>
      <c r="B39" s="111" t="s">
        <v>1198</v>
      </c>
      <c r="C39" s="112" t="s">
        <v>179</v>
      </c>
      <c r="D39" s="23" t="s">
        <v>1195</v>
      </c>
      <c r="E39" s="31">
        <v>30617.532999999999</v>
      </c>
      <c r="F39" s="31">
        <v>32598.405999999999</v>
      </c>
      <c r="G39" s="31" t="s">
        <v>1199</v>
      </c>
      <c r="H39" s="31">
        <v>32535.79</v>
      </c>
      <c r="I39" s="31" t="s">
        <v>1200</v>
      </c>
      <c r="J39" s="31" t="s">
        <v>1200</v>
      </c>
      <c r="K39" s="31" t="s">
        <v>1200</v>
      </c>
      <c r="L39" s="31" t="s">
        <v>1200</v>
      </c>
      <c r="M39" s="31" t="s">
        <v>1200</v>
      </c>
      <c r="N39" s="31" t="s">
        <v>1200</v>
      </c>
      <c r="O39" s="31" t="s">
        <v>1200</v>
      </c>
      <c r="P39" s="31" t="s">
        <v>1200</v>
      </c>
      <c r="Q39" s="31" t="s">
        <v>1200</v>
      </c>
      <c r="R39" s="31" t="s">
        <v>1200</v>
      </c>
      <c r="S39" s="31" t="s">
        <v>1200</v>
      </c>
      <c r="T39" s="31" t="s">
        <v>1200</v>
      </c>
      <c r="U39" s="31" t="s">
        <v>1200</v>
      </c>
    </row>
    <row r="40" spans="1:21" ht="30" customHeight="1" x14ac:dyDescent="0.2">
      <c r="A40" s="110" t="s">
        <v>178</v>
      </c>
      <c r="B40" s="111" t="s">
        <v>1198</v>
      </c>
      <c r="C40" s="112" t="s">
        <v>179</v>
      </c>
      <c r="D40" s="24" t="s">
        <v>1196</v>
      </c>
      <c r="E40" s="32">
        <v>535223.87100000004</v>
      </c>
      <c r="F40" s="32">
        <v>514184.09499999997</v>
      </c>
      <c r="G40" s="32" t="s">
        <v>1199</v>
      </c>
      <c r="H40" s="32">
        <v>607232.99399999995</v>
      </c>
      <c r="I40" s="32" t="s">
        <v>1200</v>
      </c>
      <c r="J40" s="32" t="s">
        <v>1200</v>
      </c>
      <c r="K40" s="32" t="s">
        <v>1200</v>
      </c>
      <c r="L40" s="32" t="s">
        <v>1200</v>
      </c>
      <c r="M40" s="32" t="s">
        <v>1200</v>
      </c>
      <c r="N40" s="32" t="s">
        <v>1200</v>
      </c>
      <c r="O40" s="32" t="s">
        <v>1200</v>
      </c>
      <c r="P40" s="32" t="s">
        <v>1200</v>
      </c>
      <c r="Q40" s="32" t="s">
        <v>1200</v>
      </c>
      <c r="R40" s="32" t="s">
        <v>1200</v>
      </c>
      <c r="S40" s="32" t="s">
        <v>1200</v>
      </c>
      <c r="T40" s="32" t="s">
        <v>1200</v>
      </c>
      <c r="U40" s="32" t="s">
        <v>1200</v>
      </c>
    </row>
    <row r="41" spans="1:21" ht="30" customHeight="1" x14ac:dyDescent="0.2">
      <c r="A41" s="110" t="s">
        <v>180</v>
      </c>
      <c r="B41" s="111" t="s">
        <v>1211</v>
      </c>
      <c r="C41" s="112" t="s">
        <v>181</v>
      </c>
      <c r="D41" s="23" t="s">
        <v>1195</v>
      </c>
      <c r="E41" s="31" t="s">
        <v>1200</v>
      </c>
      <c r="F41" s="31" t="s">
        <v>1200</v>
      </c>
      <c r="G41" s="31" t="s">
        <v>1200</v>
      </c>
      <c r="H41" s="31" t="s">
        <v>1200</v>
      </c>
      <c r="I41" s="31">
        <v>32459.315999999999</v>
      </c>
      <c r="J41" s="31">
        <v>23108</v>
      </c>
      <c r="K41" s="31">
        <v>23126</v>
      </c>
      <c r="L41" s="31">
        <v>23024.935000000001</v>
      </c>
      <c r="M41" s="31">
        <v>24154.411</v>
      </c>
      <c r="N41" s="31">
        <v>21038</v>
      </c>
      <c r="O41" s="31">
        <v>18568</v>
      </c>
      <c r="P41" s="31">
        <v>20897</v>
      </c>
      <c r="Q41" s="31">
        <v>15983.965</v>
      </c>
      <c r="R41" s="31">
        <v>21173.794000000002</v>
      </c>
      <c r="S41" s="31">
        <v>22645.769</v>
      </c>
      <c r="T41" s="31">
        <v>21214.494999999999</v>
      </c>
      <c r="U41" s="31">
        <v>20228.208999999999</v>
      </c>
    </row>
    <row r="42" spans="1:21" ht="30" customHeight="1" x14ac:dyDescent="0.2">
      <c r="A42" s="110" t="s">
        <v>180</v>
      </c>
      <c r="B42" s="111" t="s">
        <v>1211</v>
      </c>
      <c r="C42" s="112" t="s">
        <v>181</v>
      </c>
      <c r="D42" s="24" t="s">
        <v>1196</v>
      </c>
      <c r="E42" s="32" t="s">
        <v>1200</v>
      </c>
      <c r="F42" s="32" t="s">
        <v>1200</v>
      </c>
      <c r="G42" s="32" t="s">
        <v>1200</v>
      </c>
      <c r="H42" s="32" t="s">
        <v>1200</v>
      </c>
      <c r="I42" s="32">
        <v>578858.27300000004</v>
      </c>
      <c r="J42" s="32">
        <v>510267</v>
      </c>
      <c r="K42" s="32">
        <v>510664</v>
      </c>
      <c r="L42" s="32">
        <v>524477.78300000005</v>
      </c>
      <c r="M42" s="32">
        <v>568853.62100000004</v>
      </c>
      <c r="N42" s="32">
        <v>544952</v>
      </c>
      <c r="O42" s="32">
        <v>504533</v>
      </c>
      <c r="P42" s="32">
        <v>497938.31300000002</v>
      </c>
      <c r="Q42" s="32">
        <v>419449.29100000003</v>
      </c>
      <c r="R42" s="32">
        <v>492784.90500000003</v>
      </c>
      <c r="S42" s="32">
        <v>573107.38899999997</v>
      </c>
      <c r="T42" s="32">
        <v>603002.06400000001</v>
      </c>
      <c r="U42" s="32">
        <v>570557.228</v>
      </c>
    </row>
    <row r="43" spans="1:21" ht="30" customHeight="1" x14ac:dyDescent="0.2">
      <c r="A43" s="110" t="s">
        <v>182</v>
      </c>
      <c r="B43" s="111" t="s">
        <v>1198</v>
      </c>
      <c r="C43" s="112" t="s">
        <v>183</v>
      </c>
      <c r="D43" s="23" t="s">
        <v>1195</v>
      </c>
      <c r="E43" s="31" t="s">
        <v>1199</v>
      </c>
      <c r="F43" s="31">
        <v>8260.2790000000005</v>
      </c>
      <c r="G43" s="31" t="s">
        <v>1199</v>
      </c>
      <c r="H43" s="31">
        <v>7923.7640000000001</v>
      </c>
      <c r="I43" s="31" t="s">
        <v>1200</v>
      </c>
      <c r="J43" s="31" t="s">
        <v>1200</v>
      </c>
      <c r="K43" s="31" t="s">
        <v>1200</v>
      </c>
      <c r="L43" s="31" t="s">
        <v>1200</v>
      </c>
      <c r="M43" s="31" t="s">
        <v>1200</v>
      </c>
      <c r="N43" s="31" t="s">
        <v>1200</v>
      </c>
      <c r="O43" s="31" t="s">
        <v>1200</v>
      </c>
      <c r="P43" s="31" t="s">
        <v>1200</v>
      </c>
      <c r="Q43" s="31" t="s">
        <v>1200</v>
      </c>
      <c r="R43" s="31" t="s">
        <v>1200</v>
      </c>
      <c r="S43" s="31" t="s">
        <v>1200</v>
      </c>
      <c r="T43" s="31" t="s">
        <v>1200</v>
      </c>
      <c r="U43" s="31" t="s">
        <v>1200</v>
      </c>
    </row>
    <row r="44" spans="1:21" ht="30" customHeight="1" x14ac:dyDescent="0.2">
      <c r="A44" s="110" t="s">
        <v>182</v>
      </c>
      <c r="B44" s="111" t="s">
        <v>1198</v>
      </c>
      <c r="C44" s="112" t="s">
        <v>183</v>
      </c>
      <c r="D44" s="24" t="s">
        <v>1196</v>
      </c>
      <c r="E44" s="32" t="s">
        <v>1199</v>
      </c>
      <c r="F44" s="32">
        <v>40043.663999999997</v>
      </c>
      <c r="G44" s="32" t="s">
        <v>1199</v>
      </c>
      <c r="H44" s="32">
        <v>38944.887000000002</v>
      </c>
      <c r="I44" s="32" t="s">
        <v>1200</v>
      </c>
      <c r="J44" s="32" t="s">
        <v>1200</v>
      </c>
      <c r="K44" s="32" t="s">
        <v>1200</v>
      </c>
      <c r="L44" s="32" t="s">
        <v>1200</v>
      </c>
      <c r="M44" s="32" t="s">
        <v>1200</v>
      </c>
      <c r="N44" s="32" t="s">
        <v>1200</v>
      </c>
      <c r="O44" s="32" t="s">
        <v>1200</v>
      </c>
      <c r="P44" s="32" t="s">
        <v>1200</v>
      </c>
      <c r="Q44" s="32" t="s">
        <v>1200</v>
      </c>
      <c r="R44" s="32" t="s">
        <v>1200</v>
      </c>
      <c r="S44" s="32" t="s">
        <v>1200</v>
      </c>
      <c r="T44" s="32" t="s">
        <v>1200</v>
      </c>
      <c r="U44" s="32" t="s">
        <v>1200</v>
      </c>
    </row>
    <row r="45" spans="1:21" ht="30" customHeight="1" x14ac:dyDescent="0.2">
      <c r="A45" s="110" t="s">
        <v>184</v>
      </c>
      <c r="B45" s="111" t="s">
        <v>1211</v>
      </c>
      <c r="C45" s="112" t="s">
        <v>185</v>
      </c>
      <c r="D45" s="23" t="s">
        <v>1195</v>
      </c>
      <c r="E45" s="31" t="s">
        <v>1200</v>
      </c>
      <c r="F45" s="31" t="s">
        <v>1200</v>
      </c>
      <c r="G45" s="31" t="s">
        <v>1200</v>
      </c>
      <c r="H45" s="31" t="s">
        <v>1200</v>
      </c>
      <c r="I45" s="31">
        <v>7253.8069999999998</v>
      </c>
      <c r="J45" s="31">
        <v>6208.98</v>
      </c>
      <c r="K45" s="31">
        <v>1701</v>
      </c>
      <c r="L45" s="31">
        <v>1720.1310000000001</v>
      </c>
      <c r="M45" s="31">
        <v>1827.921</v>
      </c>
      <c r="N45" s="31">
        <v>1456</v>
      </c>
      <c r="O45" s="31">
        <v>1396</v>
      </c>
      <c r="P45" s="31">
        <v>2068</v>
      </c>
      <c r="Q45" s="31">
        <v>2344.4639999999999</v>
      </c>
      <c r="R45" s="31">
        <v>6081.1289999999999</v>
      </c>
      <c r="S45" s="31">
        <v>5691.5839999999998</v>
      </c>
      <c r="T45" s="31">
        <v>6475.3010000000004</v>
      </c>
      <c r="U45" s="31">
        <v>6510.9939999999997</v>
      </c>
    </row>
    <row r="46" spans="1:21" ht="30" customHeight="1" x14ac:dyDescent="0.2">
      <c r="A46" s="110" t="s">
        <v>184</v>
      </c>
      <c r="B46" s="111" t="s">
        <v>1211</v>
      </c>
      <c r="C46" s="112" t="s">
        <v>185</v>
      </c>
      <c r="D46" s="24" t="s">
        <v>1196</v>
      </c>
      <c r="E46" s="32" t="s">
        <v>1200</v>
      </c>
      <c r="F46" s="32" t="s">
        <v>1200</v>
      </c>
      <c r="G46" s="32" t="s">
        <v>1200</v>
      </c>
      <c r="H46" s="32" t="s">
        <v>1200</v>
      </c>
      <c r="I46" s="32">
        <v>41497.17</v>
      </c>
      <c r="J46" s="32">
        <v>35507.811000000002</v>
      </c>
      <c r="K46" s="32">
        <v>10002</v>
      </c>
      <c r="L46" s="32">
        <v>10036.138999999999</v>
      </c>
      <c r="M46" s="32">
        <v>10452.125</v>
      </c>
      <c r="N46" s="32">
        <v>7752</v>
      </c>
      <c r="O46" s="32">
        <v>7512</v>
      </c>
      <c r="P46" s="32">
        <v>11444.271000000001</v>
      </c>
      <c r="Q46" s="32">
        <v>14390.822</v>
      </c>
      <c r="R46" s="32">
        <v>38005.997000000003</v>
      </c>
      <c r="S46" s="32">
        <v>37130.196000000004</v>
      </c>
      <c r="T46" s="32">
        <v>41649.531000000003</v>
      </c>
      <c r="U46" s="32">
        <v>42443.864000000001</v>
      </c>
    </row>
    <row r="47" spans="1:21" ht="30" customHeight="1" x14ac:dyDescent="0.2">
      <c r="A47" s="110" t="s">
        <v>186</v>
      </c>
      <c r="B47" s="111" t="s">
        <v>1219</v>
      </c>
      <c r="C47" s="112" t="s">
        <v>187</v>
      </c>
      <c r="D47" s="23" t="s">
        <v>1195</v>
      </c>
      <c r="E47" s="31" t="s">
        <v>1200</v>
      </c>
      <c r="F47" s="31" t="s">
        <v>1200</v>
      </c>
      <c r="G47" s="31" t="s">
        <v>1200</v>
      </c>
      <c r="H47" s="31" t="s">
        <v>1200</v>
      </c>
      <c r="I47" s="31" t="s">
        <v>1200</v>
      </c>
      <c r="J47" s="31" t="s">
        <v>1200</v>
      </c>
      <c r="K47" s="31" t="s">
        <v>1200</v>
      </c>
      <c r="L47" s="31" t="s">
        <v>1200</v>
      </c>
      <c r="M47" s="31" t="s">
        <v>1200</v>
      </c>
      <c r="N47" s="31" t="s">
        <v>1200</v>
      </c>
      <c r="O47" s="31" t="s">
        <v>1200</v>
      </c>
      <c r="P47" s="31">
        <v>5252</v>
      </c>
      <c r="Q47" s="31">
        <v>6468.152</v>
      </c>
      <c r="R47" s="31">
        <v>7124.482</v>
      </c>
      <c r="S47" s="31">
        <v>6807.7420000000002</v>
      </c>
      <c r="T47" s="31">
        <v>6269.9040000000005</v>
      </c>
      <c r="U47" s="31">
        <v>6865.7070000000003</v>
      </c>
    </row>
    <row r="48" spans="1:21" ht="30" customHeight="1" x14ac:dyDescent="0.2">
      <c r="A48" s="110" t="s">
        <v>186</v>
      </c>
      <c r="B48" s="111" t="s">
        <v>1219</v>
      </c>
      <c r="C48" s="112" t="s">
        <v>187</v>
      </c>
      <c r="D48" s="24" t="s">
        <v>1196</v>
      </c>
      <c r="E48" s="32" t="s">
        <v>1200</v>
      </c>
      <c r="F48" s="32" t="s">
        <v>1200</v>
      </c>
      <c r="G48" s="32" t="s">
        <v>1200</v>
      </c>
      <c r="H48" s="32" t="s">
        <v>1200</v>
      </c>
      <c r="I48" s="32" t="s">
        <v>1200</v>
      </c>
      <c r="J48" s="32" t="s">
        <v>1200</v>
      </c>
      <c r="K48" s="32" t="s">
        <v>1200</v>
      </c>
      <c r="L48" s="32" t="s">
        <v>1200</v>
      </c>
      <c r="M48" s="32" t="s">
        <v>1200</v>
      </c>
      <c r="N48" s="32" t="s">
        <v>1200</v>
      </c>
      <c r="O48" s="32" t="s">
        <v>1200</v>
      </c>
      <c r="P48" s="32">
        <v>104133.609</v>
      </c>
      <c r="Q48" s="32">
        <v>138171.71400000001</v>
      </c>
      <c r="R48" s="32">
        <v>151748.28700000001</v>
      </c>
      <c r="S48" s="32">
        <v>154820.32199999999</v>
      </c>
      <c r="T48" s="32">
        <v>161992.359</v>
      </c>
      <c r="U48" s="32">
        <v>176260.72899999999</v>
      </c>
    </row>
    <row r="49" spans="1:21" ht="30" customHeight="1" x14ac:dyDescent="0.2">
      <c r="A49" s="110" t="s">
        <v>188</v>
      </c>
      <c r="B49" s="111" t="s">
        <v>1219</v>
      </c>
      <c r="C49" s="112" t="s">
        <v>189</v>
      </c>
      <c r="D49" s="23" t="s">
        <v>1195</v>
      </c>
      <c r="E49" s="31" t="s">
        <v>1200</v>
      </c>
      <c r="F49" s="31" t="s">
        <v>1200</v>
      </c>
      <c r="G49" s="31" t="s">
        <v>1200</v>
      </c>
      <c r="H49" s="31" t="s">
        <v>1200</v>
      </c>
      <c r="I49" s="31" t="s">
        <v>1200</v>
      </c>
      <c r="J49" s="31" t="s">
        <v>1200</v>
      </c>
      <c r="K49" s="31" t="s">
        <v>1200</v>
      </c>
      <c r="L49" s="31" t="s">
        <v>1200</v>
      </c>
      <c r="M49" s="31" t="s">
        <v>1200</v>
      </c>
      <c r="N49" s="31" t="s">
        <v>1200</v>
      </c>
      <c r="O49" s="31" t="s">
        <v>1200</v>
      </c>
      <c r="P49" s="31">
        <v>2107</v>
      </c>
      <c r="Q49" s="31">
        <v>1556.511</v>
      </c>
      <c r="R49" s="31">
        <v>1914.663</v>
      </c>
      <c r="S49" s="31">
        <v>1546.17</v>
      </c>
      <c r="T49" s="31">
        <v>1434.0260000000001</v>
      </c>
      <c r="U49" s="31">
        <v>1513.7339999999999</v>
      </c>
    </row>
    <row r="50" spans="1:21" ht="30" customHeight="1" x14ac:dyDescent="0.2">
      <c r="A50" s="110" t="s">
        <v>188</v>
      </c>
      <c r="B50" s="111" t="s">
        <v>1219</v>
      </c>
      <c r="C50" s="112" t="s">
        <v>189</v>
      </c>
      <c r="D50" s="24" t="s">
        <v>1196</v>
      </c>
      <c r="E50" s="32" t="s">
        <v>1200</v>
      </c>
      <c r="F50" s="32" t="s">
        <v>1200</v>
      </c>
      <c r="G50" s="32" t="s">
        <v>1200</v>
      </c>
      <c r="H50" s="32" t="s">
        <v>1200</v>
      </c>
      <c r="I50" s="32" t="s">
        <v>1200</v>
      </c>
      <c r="J50" s="32" t="s">
        <v>1200</v>
      </c>
      <c r="K50" s="32" t="s">
        <v>1200</v>
      </c>
      <c r="L50" s="32" t="s">
        <v>1200</v>
      </c>
      <c r="M50" s="32" t="s">
        <v>1200</v>
      </c>
      <c r="N50" s="32" t="s">
        <v>1200</v>
      </c>
      <c r="O50" s="32" t="s">
        <v>1200</v>
      </c>
      <c r="P50" s="32">
        <v>29834.238000000001</v>
      </c>
      <c r="Q50" s="32">
        <v>19774.060000000001</v>
      </c>
      <c r="R50" s="32">
        <v>25970.275000000001</v>
      </c>
      <c r="S50" s="32">
        <v>23464.116999999998</v>
      </c>
      <c r="T50" s="32">
        <v>23594.041000000001</v>
      </c>
      <c r="U50" s="32">
        <v>24997.171999999999</v>
      </c>
    </row>
    <row r="51" spans="1:21" ht="30" customHeight="1" x14ac:dyDescent="0.2">
      <c r="A51" s="110" t="s">
        <v>190</v>
      </c>
      <c r="B51" s="111" t="s">
        <v>1198</v>
      </c>
      <c r="C51" s="112" t="s">
        <v>191</v>
      </c>
      <c r="D51" s="23" t="s">
        <v>1195</v>
      </c>
      <c r="E51" s="31">
        <v>3888.4090000000001</v>
      </c>
      <c r="F51" s="31" t="s">
        <v>1199</v>
      </c>
      <c r="G51" s="31" t="s">
        <v>1199</v>
      </c>
      <c r="H51" s="31">
        <v>2793.6390000000001</v>
      </c>
      <c r="I51" s="31" t="s">
        <v>1200</v>
      </c>
      <c r="J51" s="31" t="s">
        <v>1200</v>
      </c>
      <c r="K51" s="31" t="s">
        <v>1200</v>
      </c>
      <c r="L51" s="31" t="s">
        <v>1200</v>
      </c>
      <c r="M51" s="31" t="s">
        <v>1200</v>
      </c>
      <c r="N51" s="31" t="s">
        <v>1200</v>
      </c>
      <c r="O51" s="31" t="s">
        <v>1200</v>
      </c>
      <c r="P51" s="31" t="s">
        <v>1200</v>
      </c>
      <c r="Q51" s="31" t="s">
        <v>1200</v>
      </c>
      <c r="R51" s="31" t="s">
        <v>1200</v>
      </c>
      <c r="S51" s="31" t="s">
        <v>1200</v>
      </c>
      <c r="T51" s="31" t="s">
        <v>1200</v>
      </c>
      <c r="U51" s="31" t="s">
        <v>1200</v>
      </c>
    </row>
    <row r="52" spans="1:21" ht="30" customHeight="1" x14ac:dyDescent="0.2">
      <c r="A52" s="110" t="s">
        <v>190</v>
      </c>
      <c r="B52" s="111" t="s">
        <v>1198</v>
      </c>
      <c r="C52" s="112" t="s">
        <v>191</v>
      </c>
      <c r="D52" s="24" t="s">
        <v>1196</v>
      </c>
      <c r="E52" s="32">
        <v>44915.514000000003</v>
      </c>
      <c r="F52" s="32" t="s">
        <v>1199</v>
      </c>
      <c r="G52" s="32" t="s">
        <v>1199</v>
      </c>
      <c r="H52" s="32">
        <v>39402.243999999999</v>
      </c>
      <c r="I52" s="32" t="s">
        <v>1200</v>
      </c>
      <c r="J52" s="32" t="s">
        <v>1200</v>
      </c>
      <c r="K52" s="32" t="s">
        <v>1200</v>
      </c>
      <c r="L52" s="32" t="s">
        <v>1200</v>
      </c>
      <c r="M52" s="32" t="s">
        <v>1200</v>
      </c>
      <c r="N52" s="32" t="s">
        <v>1200</v>
      </c>
      <c r="O52" s="32" t="s">
        <v>1200</v>
      </c>
      <c r="P52" s="32" t="s">
        <v>1200</v>
      </c>
      <c r="Q52" s="32" t="s">
        <v>1200</v>
      </c>
      <c r="R52" s="32" t="s">
        <v>1200</v>
      </c>
      <c r="S52" s="32" t="s">
        <v>1200</v>
      </c>
      <c r="T52" s="32" t="s">
        <v>1200</v>
      </c>
      <c r="U52" s="32" t="s">
        <v>1200</v>
      </c>
    </row>
    <row r="53" spans="1:21" ht="30" customHeight="1" x14ac:dyDescent="0.2">
      <c r="A53" s="110" t="s">
        <v>192</v>
      </c>
      <c r="B53" s="111" t="s">
        <v>1222</v>
      </c>
      <c r="C53" s="112" t="s">
        <v>193</v>
      </c>
      <c r="D53" s="23" t="s">
        <v>1195</v>
      </c>
      <c r="E53" s="31" t="s">
        <v>1200</v>
      </c>
      <c r="F53" s="31" t="s">
        <v>1200</v>
      </c>
      <c r="G53" s="31" t="s">
        <v>1200</v>
      </c>
      <c r="H53" s="31" t="s">
        <v>1200</v>
      </c>
      <c r="I53" s="31">
        <v>2954.21</v>
      </c>
      <c r="J53" s="31">
        <v>3347.0830000000001</v>
      </c>
      <c r="K53" s="31">
        <v>2307.4380000000001</v>
      </c>
      <c r="L53" s="31">
        <v>2311.415</v>
      </c>
      <c r="M53" s="31">
        <v>2763.9</v>
      </c>
      <c r="N53" s="31">
        <v>2514</v>
      </c>
      <c r="O53" s="31">
        <v>2714</v>
      </c>
      <c r="P53" s="31" t="s">
        <v>1200</v>
      </c>
      <c r="Q53" s="31" t="s">
        <v>1200</v>
      </c>
      <c r="R53" s="31" t="s">
        <v>1200</v>
      </c>
      <c r="S53" s="31" t="s">
        <v>1200</v>
      </c>
      <c r="T53" s="31" t="s">
        <v>1200</v>
      </c>
      <c r="U53" s="31" t="s">
        <v>1200</v>
      </c>
    </row>
    <row r="54" spans="1:21" ht="30" customHeight="1" x14ac:dyDescent="0.2">
      <c r="A54" s="110" t="s">
        <v>192</v>
      </c>
      <c r="B54" s="111" t="s">
        <v>1222</v>
      </c>
      <c r="C54" s="112" t="s">
        <v>193</v>
      </c>
      <c r="D54" s="24" t="s">
        <v>1196</v>
      </c>
      <c r="E54" s="32" t="s">
        <v>1200</v>
      </c>
      <c r="F54" s="32" t="s">
        <v>1200</v>
      </c>
      <c r="G54" s="32" t="s">
        <v>1200</v>
      </c>
      <c r="H54" s="32" t="s">
        <v>1200</v>
      </c>
      <c r="I54" s="32">
        <v>41495.955999999998</v>
      </c>
      <c r="J54" s="32">
        <v>56326.601999999999</v>
      </c>
      <c r="K54" s="32">
        <v>40741.082000000002</v>
      </c>
      <c r="L54" s="32">
        <v>40374.624000000003</v>
      </c>
      <c r="M54" s="32">
        <v>41994.94</v>
      </c>
      <c r="N54" s="32">
        <v>40536</v>
      </c>
      <c r="O54" s="32">
        <v>42800</v>
      </c>
      <c r="P54" s="32" t="s">
        <v>1200</v>
      </c>
      <c r="Q54" s="32" t="s">
        <v>1200</v>
      </c>
      <c r="R54" s="32" t="s">
        <v>1200</v>
      </c>
      <c r="S54" s="32" t="s">
        <v>1200</v>
      </c>
      <c r="T54" s="32" t="s">
        <v>1200</v>
      </c>
      <c r="U54" s="32" t="s">
        <v>1200</v>
      </c>
    </row>
    <row r="55" spans="1:21" ht="30" customHeight="1" x14ac:dyDescent="0.2">
      <c r="A55" s="110" t="s">
        <v>194</v>
      </c>
      <c r="B55" s="111" t="s">
        <v>1197</v>
      </c>
      <c r="C55" s="112" t="s">
        <v>195</v>
      </c>
      <c r="D55" s="23" t="s">
        <v>1195</v>
      </c>
      <c r="E55" s="31">
        <v>614.11199999999997</v>
      </c>
      <c r="F55" s="31">
        <v>773.81299999999999</v>
      </c>
      <c r="G55" s="31">
        <v>927.47500000000002</v>
      </c>
      <c r="H55" s="31">
        <v>1375.57</v>
      </c>
      <c r="I55" s="31">
        <v>1128.386</v>
      </c>
      <c r="J55" s="31">
        <v>1173.883</v>
      </c>
      <c r="K55" s="31">
        <v>1088.8130000000001</v>
      </c>
      <c r="L55" s="31">
        <v>1129.454</v>
      </c>
      <c r="M55" s="31">
        <v>1392.874</v>
      </c>
      <c r="N55" s="31">
        <v>1379</v>
      </c>
      <c r="O55" s="31">
        <v>1465</v>
      </c>
      <c r="P55" s="31">
        <v>1622</v>
      </c>
      <c r="Q55" s="31">
        <v>3387.3040000000001</v>
      </c>
      <c r="R55" s="31">
        <v>4800.7749999999996</v>
      </c>
      <c r="S55" s="31">
        <v>4036.4789999999998</v>
      </c>
      <c r="T55" s="31">
        <v>2955.9479999999999</v>
      </c>
      <c r="U55" s="31">
        <v>2792.201</v>
      </c>
    </row>
    <row r="56" spans="1:21" ht="30" customHeight="1" x14ac:dyDescent="0.2">
      <c r="A56" s="110" t="s">
        <v>194</v>
      </c>
      <c r="B56" s="111" t="s">
        <v>1197</v>
      </c>
      <c r="C56" s="112" t="s">
        <v>195</v>
      </c>
      <c r="D56" s="24" t="s">
        <v>1196</v>
      </c>
      <c r="E56" s="32">
        <v>4957.3289999999997</v>
      </c>
      <c r="F56" s="32">
        <v>6617.5839999999998</v>
      </c>
      <c r="G56" s="32">
        <v>7651.9579999999996</v>
      </c>
      <c r="H56" s="32">
        <v>12632.834000000001</v>
      </c>
      <c r="I56" s="32">
        <v>12859.659</v>
      </c>
      <c r="J56" s="32">
        <v>13939.777</v>
      </c>
      <c r="K56" s="32">
        <v>13031.621999999999</v>
      </c>
      <c r="L56" s="32">
        <v>12929.907999999999</v>
      </c>
      <c r="M56" s="32">
        <v>16838.366999999998</v>
      </c>
      <c r="N56" s="32">
        <v>16093</v>
      </c>
      <c r="O56" s="32">
        <v>18961</v>
      </c>
      <c r="P56" s="32">
        <v>20904.412</v>
      </c>
      <c r="Q56" s="32">
        <v>47117.889000000003</v>
      </c>
      <c r="R56" s="32">
        <v>58970.877999999997</v>
      </c>
      <c r="S56" s="32">
        <v>49283.370999999999</v>
      </c>
      <c r="T56" s="32">
        <v>43364.713000000003</v>
      </c>
      <c r="U56" s="32">
        <v>40235.523999999998</v>
      </c>
    </row>
    <row r="57" spans="1:21" ht="30" customHeight="1" x14ac:dyDescent="0.2">
      <c r="A57" s="110" t="s">
        <v>196</v>
      </c>
      <c r="B57" s="111" t="s">
        <v>1197</v>
      </c>
      <c r="C57" s="112" t="s">
        <v>197</v>
      </c>
      <c r="D57" s="23" t="s">
        <v>1195</v>
      </c>
      <c r="E57" s="31" t="s">
        <v>1199</v>
      </c>
      <c r="F57" s="31" t="s">
        <v>1199</v>
      </c>
      <c r="G57" s="31" t="s">
        <v>1199</v>
      </c>
      <c r="H57" s="31" t="s">
        <v>1199</v>
      </c>
      <c r="I57" s="31" t="s">
        <v>1199</v>
      </c>
      <c r="J57" s="31" t="s">
        <v>1199</v>
      </c>
      <c r="K57" s="31" t="s">
        <v>1199</v>
      </c>
      <c r="L57" s="31">
        <v>3369.3490000000002</v>
      </c>
      <c r="M57" s="31">
        <v>1587.5340000000001</v>
      </c>
      <c r="N57" s="31">
        <v>894</v>
      </c>
      <c r="O57" s="31">
        <v>1173</v>
      </c>
      <c r="P57" s="31">
        <v>1126</v>
      </c>
      <c r="Q57" s="31">
        <v>1138</v>
      </c>
      <c r="R57" s="31">
        <v>1147.607</v>
      </c>
      <c r="S57" s="31" t="s">
        <v>1199</v>
      </c>
      <c r="T57" s="31" t="s">
        <v>1199</v>
      </c>
      <c r="U57" s="31" t="s">
        <v>1199</v>
      </c>
    </row>
    <row r="58" spans="1:21" ht="30" customHeight="1" x14ac:dyDescent="0.2">
      <c r="A58" s="110" t="s">
        <v>196</v>
      </c>
      <c r="B58" s="111" t="s">
        <v>1197</v>
      </c>
      <c r="C58" s="112" t="s">
        <v>197</v>
      </c>
      <c r="D58" s="24" t="s">
        <v>1196</v>
      </c>
      <c r="E58" s="32" t="s">
        <v>1199</v>
      </c>
      <c r="F58" s="32" t="s">
        <v>1199</v>
      </c>
      <c r="G58" s="32" t="s">
        <v>1199</v>
      </c>
      <c r="H58" s="32" t="s">
        <v>1199</v>
      </c>
      <c r="I58" s="32" t="s">
        <v>1199</v>
      </c>
      <c r="J58" s="32" t="s">
        <v>1199</v>
      </c>
      <c r="K58" s="32" t="s">
        <v>1199</v>
      </c>
      <c r="L58" s="32">
        <v>6097.7950000000001</v>
      </c>
      <c r="M58" s="32">
        <v>5273.1819999999998</v>
      </c>
      <c r="N58" s="32">
        <v>3463</v>
      </c>
      <c r="O58" s="32">
        <v>4349</v>
      </c>
      <c r="P58" s="32">
        <v>4110.9399999999996</v>
      </c>
      <c r="Q58" s="32">
        <v>4453.4979999999996</v>
      </c>
      <c r="R58" s="32">
        <v>4506.6090000000004</v>
      </c>
      <c r="S58" s="32" t="s">
        <v>1199</v>
      </c>
      <c r="T58" s="32" t="s">
        <v>1199</v>
      </c>
      <c r="U58" s="32" t="s">
        <v>1199</v>
      </c>
    </row>
    <row r="59" spans="1:21" ht="30" customHeight="1" x14ac:dyDescent="0.2">
      <c r="A59" s="110" t="s">
        <v>198</v>
      </c>
      <c r="B59" s="111" t="s">
        <v>1197</v>
      </c>
      <c r="C59" s="112" t="s">
        <v>199</v>
      </c>
      <c r="D59" s="23" t="s">
        <v>1195</v>
      </c>
      <c r="E59" s="31" t="s">
        <v>1199</v>
      </c>
      <c r="F59" s="31" t="s">
        <v>1199</v>
      </c>
      <c r="G59" s="31" t="s">
        <v>1199</v>
      </c>
      <c r="H59" s="31" t="s">
        <v>1199</v>
      </c>
      <c r="I59" s="31">
        <v>12164.545</v>
      </c>
      <c r="J59" s="31">
        <v>8205.6550000000007</v>
      </c>
      <c r="K59" s="31">
        <v>8305.0529999999999</v>
      </c>
      <c r="L59" s="31">
        <v>8367.5290000000005</v>
      </c>
      <c r="M59" s="31">
        <v>9472.3700000000008</v>
      </c>
      <c r="N59" s="31">
        <v>9277</v>
      </c>
      <c r="O59" s="31">
        <v>9628</v>
      </c>
      <c r="P59" s="31">
        <v>8782</v>
      </c>
      <c r="Q59" s="31">
        <v>9846.6370000000006</v>
      </c>
      <c r="R59" s="31">
        <v>9576.69</v>
      </c>
      <c r="S59" s="31">
        <v>9056.4670000000006</v>
      </c>
      <c r="T59" s="31">
        <v>9658.3250000000007</v>
      </c>
      <c r="U59" s="31">
        <v>9811.3250000000007</v>
      </c>
    </row>
    <row r="60" spans="1:21" ht="30" customHeight="1" x14ac:dyDescent="0.2">
      <c r="A60" s="110" t="s">
        <v>198</v>
      </c>
      <c r="B60" s="111" t="s">
        <v>1197</v>
      </c>
      <c r="C60" s="112" t="s">
        <v>199</v>
      </c>
      <c r="D60" s="24" t="s">
        <v>1196</v>
      </c>
      <c r="E60" s="32" t="s">
        <v>1199</v>
      </c>
      <c r="F60" s="32" t="s">
        <v>1199</v>
      </c>
      <c r="G60" s="32" t="s">
        <v>1199</v>
      </c>
      <c r="H60" s="32" t="s">
        <v>1199</v>
      </c>
      <c r="I60" s="32">
        <v>71095.903999999995</v>
      </c>
      <c r="J60" s="32">
        <v>72170.819000000003</v>
      </c>
      <c r="K60" s="32">
        <v>74962.055999999997</v>
      </c>
      <c r="L60" s="32">
        <v>75711.391000000003</v>
      </c>
      <c r="M60" s="32">
        <v>76032.917000000001</v>
      </c>
      <c r="N60" s="32">
        <v>82467</v>
      </c>
      <c r="O60" s="32">
        <v>86574</v>
      </c>
      <c r="P60" s="32">
        <v>82131.354000000007</v>
      </c>
      <c r="Q60" s="32">
        <v>91727.069000000003</v>
      </c>
      <c r="R60" s="32">
        <v>84267.351999999999</v>
      </c>
      <c r="S60" s="32">
        <v>89330.536999999997</v>
      </c>
      <c r="T60" s="32">
        <v>89198.614000000001</v>
      </c>
      <c r="U60" s="32">
        <v>94715.262000000002</v>
      </c>
    </row>
    <row r="61" spans="1:21" ht="30" customHeight="1" x14ac:dyDescent="0.2">
      <c r="A61" s="110" t="s">
        <v>200</v>
      </c>
      <c r="B61" s="111" t="s">
        <v>1197</v>
      </c>
      <c r="C61" s="112" t="s">
        <v>201</v>
      </c>
      <c r="D61" s="23" t="s">
        <v>1195</v>
      </c>
      <c r="E61" s="31">
        <v>37643.326000000001</v>
      </c>
      <c r="F61" s="31">
        <v>35594.987000000001</v>
      </c>
      <c r="G61" s="31">
        <v>22674.792000000001</v>
      </c>
      <c r="H61" s="31">
        <v>21199.577000000001</v>
      </c>
      <c r="I61" s="31">
        <v>18391.743999999999</v>
      </c>
      <c r="J61" s="31">
        <v>18291.821</v>
      </c>
      <c r="K61" s="31">
        <v>19518.688999999998</v>
      </c>
      <c r="L61" s="31">
        <v>20184.28</v>
      </c>
      <c r="M61" s="31">
        <v>19906.237000000001</v>
      </c>
      <c r="N61" s="31">
        <v>16345</v>
      </c>
      <c r="O61" s="31">
        <v>17002</v>
      </c>
      <c r="P61" s="31">
        <v>17443</v>
      </c>
      <c r="Q61" s="31">
        <v>18719.050999999999</v>
      </c>
      <c r="R61" s="31">
        <v>17286.925999999999</v>
      </c>
      <c r="S61" s="31">
        <v>17287.996999999999</v>
      </c>
      <c r="T61" s="31">
        <v>18572.607</v>
      </c>
      <c r="U61" s="31">
        <v>16797.39</v>
      </c>
    </row>
    <row r="62" spans="1:21" ht="30" customHeight="1" x14ac:dyDescent="0.2">
      <c r="A62" s="110" t="s">
        <v>200</v>
      </c>
      <c r="B62" s="111" t="s">
        <v>1197</v>
      </c>
      <c r="C62" s="112" t="s">
        <v>201</v>
      </c>
      <c r="D62" s="24" t="s">
        <v>1196</v>
      </c>
      <c r="E62" s="32">
        <v>184382</v>
      </c>
      <c r="F62" s="32">
        <v>165584</v>
      </c>
      <c r="G62" s="32">
        <v>113625</v>
      </c>
      <c r="H62" s="32">
        <v>108538</v>
      </c>
      <c r="I62" s="32">
        <v>105317.213</v>
      </c>
      <c r="J62" s="32">
        <v>121141.878</v>
      </c>
      <c r="K62" s="32">
        <v>104629.74800000001</v>
      </c>
      <c r="L62" s="32">
        <v>104786.057</v>
      </c>
      <c r="M62" s="32">
        <v>100806.454</v>
      </c>
      <c r="N62" s="32">
        <v>95907</v>
      </c>
      <c r="O62" s="32">
        <v>100144</v>
      </c>
      <c r="P62" s="32">
        <v>105382.197</v>
      </c>
      <c r="Q62" s="32">
        <v>110413.747</v>
      </c>
      <c r="R62" s="32">
        <v>96162.596000000005</v>
      </c>
      <c r="S62" s="32">
        <v>105712.704</v>
      </c>
      <c r="T62" s="32">
        <v>113388.296</v>
      </c>
      <c r="U62" s="32">
        <v>103210.09</v>
      </c>
    </row>
    <row r="63" spans="1:21" ht="30" customHeight="1" x14ac:dyDescent="0.2">
      <c r="A63" s="110" t="s">
        <v>202</v>
      </c>
      <c r="B63" s="111" t="s">
        <v>1197</v>
      </c>
      <c r="C63" s="112" t="s">
        <v>203</v>
      </c>
      <c r="D63" s="23" t="s">
        <v>1195</v>
      </c>
      <c r="E63" s="31" t="s">
        <v>1199</v>
      </c>
      <c r="F63" s="31" t="s">
        <v>1199</v>
      </c>
      <c r="G63" s="31" t="s">
        <v>1199</v>
      </c>
      <c r="H63" s="31" t="s">
        <v>1199</v>
      </c>
      <c r="I63" s="31">
        <v>16204.279</v>
      </c>
      <c r="J63" s="31">
        <v>16156.038</v>
      </c>
      <c r="K63" s="31">
        <v>17109.743999999999</v>
      </c>
      <c r="L63" s="31">
        <v>20672.254000000001</v>
      </c>
      <c r="M63" s="31">
        <v>17446.46</v>
      </c>
      <c r="N63" s="31">
        <v>15806</v>
      </c>
      <c r="O63" s="31">
        <v>17315</v>
      </c>
      <c r="P63" s="31">
        <v>15928</v>
      </c>
      <c r="Q63" s="31">
        <v>18002.939999999999</v>
      </c>
      <c r="R63" s="31">
        <v>17345.918000000001</v>
      </c>
      <c r="S63" s="31">
        <v>16362.298000000001</v>
      </c>
      <c r="T63" s="31">
        <v>15628.585999999999</v>
      </c>
      <c r="U63" s="31">
        <v>15026.968000000001</v>
      </c>
    </row>
    <row r="64" spans="1:21" ht="30" customHeight="1" x14ac:dyDescent="0.2">
      <c r="A64" s="110" t="s">
        <v>202</v>
      </c>
      <c r="B64" s="111" t="s">
        <v>1197</v>
      </c>
      <c r="C64" s="112" t="s">
        <v>203</v>
      </c>
      <c r="D64" s="24" t="s">
        <v>1196</v>
      </c>
      <c r="E64" s="32" t="s">
        <v>1199</v>
      </c>
      <c r="F64" s="32" t="s">
        <v>1199</v>
      </c>
      <c r="G64" s="32" t="s">
        <v>1199</v>
      </c>
      <c r="H64" s="32" t="s">
        <v>1199</v>
      </c>
      <c r="I64" s="32">
        <v>113683.447</v>
      </c>
      <c r="J64" s="32">
        <v>110475.734</v>
      </c>
      <c r="K64" s="32">
        <v>115510.005</v>
      </c>
      <c r="L64" s="32">
        <v>109979.751</v>
      </c>
      <c r="M64" s="32">
        <v>94344.417000000001</v>
      </c>
      <c r="N64" s="32">
        <v>90832</v>
      </c>
      <c r="O64" s="32">
        <v>119285</v>
      </c>
      <c r="P64" s="32">
        <v>87099.577999999994</v>
      </c>
      <c r="Q64" s="32">
        <v>112916.32399999999</v>
      </c>
      <c r="R64" s="32">
        <v>106180.171</v>
      </c>
      <c r="S64" s="32">
        <v>103470.266</v>
      </c>
      <c r="T64" s="32">
        <v>104666.72</v>
      </c>
      <c r="U64" s="32">
        <v>100991.965</v>
      </c>
    </row>
    <row r="65" spans="1:21" ht="30" customHeight="1" x14ac:dyDescent="0.2">
      <c r="A65" s="110" t="s">
        <v>204</v>
      </c>
      <c r="B65" s="111" t="s">
        <v>1197</v>
      </c>
      <c r="C65" s="112" t="s">
        <v>205</v>
      </c>
      <c r="D65" s="23" t="s">
        <v>1195</v>
      </c>
      <c r="E65" s="31" t="s">
        <v>1199</v>
      </c>
      <c r="F65" s="31">
        <v>211.30699999999999</v>
      </c>
      <c r="G65" s="31" t="s">
        <v>1199</v>
      </c>
      <c r="H65" s="31" t="s">
        <v>1199</v>
      </c>
      <c r="I65" s="31">
        <v>83.852999999999994</v>
      </c>
      <c r="J65" s="31">
        <v>94.192999999999998</v>
      </c>
      <c r="K65" s="31">
        <v>142.51</v>
      </c>
      <c r="L65" s="31">
        <v>110.048</v>
      </c>
      <c r="M65" s="31">
        <v>167.244</v>
      </c>
      <c r="N65" s="31">
        <v>158</v>
      </c>
      <c r="O65" s="31">
        <v>196</v>
      </c>
      <c r="P65" s="31">
        <v>199</v>
      </c>
      <c r="Q65" s="31">
        <v>357.28699999999998</v>
      </c>
      <c r="R65" s="31">
        <v>341.15699999999998</v>
      </c>
      <c r="S65" s="31">
        <v>318.23700000000002</v>
      </c>
      <c r="T65" s="31">
        <v>366.49</v>
      </c>
      <c r="U65" s="31">
        <v>397.00299999999999</v>
      </c>
    </row>
    <row r="66" spans="1:21" ht="30" customHeight="1" x14ac:dyDescent="0.2">
      <c r="A66" s="110" t="s">
        <v>204</v>
      </c>
      <c r="B66" s="111" t="s">
        <v>1197</v>
      </c>
      <c r="C66" s="112" t="s">
        <v>205</v>
      </c>
      <c r="D66" s="24" t="s">
        <v>1196</v>
      </c>
      <c r="E66" s="32" t="s">
        <v>1199</v>
      </c>
      <c r="F66" s="32">
        <v>1861.903</v>
      </c>
      <c r="G66" s="32" t="s">
        <v>1199</v>
      </c>
      <c r="H66" s="32" t="s">
        <v>1199</v>
      </c>
      <c r="I66" s="32">
        <v>1286.204</v>
      </c>
      <c r="J66" s="32">
        <v>1522.15</v>
      </c>
      <c r="K66" s="32">
        <v>2028.1210000000001</v>
      </c>
      <c r="L66" s="32">
        <v>3151.5140000000001</v>
      </c>
      <c r="M66" s="32">
        <v>3996.9969999999998</v>
      </c>
      <c r="N66" s="32">
        <v>3841</v>
      </c>
      <c r="O66" s="32">
        <v>4560</v>
      </c>
      <c r="P66" s="32">
        <v>4996.2920000000004</v>
      </c>
      <c r="Q66" s="32">
        <v>5886.1729999999998</v>
      </c>
      <c r="R66" s="32">
        <v>4645.9970000000003</v>
      </c>
      <c r="S66" s="32">
        <v>4520.2089999999998</v>
      </c>
      <c r="T66" s="32">
        <v>6035.598</v>
      </c>
      <c r="U66" s="32">
        <v>6430.4520000000002</v>
      </c>
    </row>
    <row r="67" spans="1:21" ht="30" customHeight="1" x14ac:dyDescent="0.2">
      <c r="A67" s="110" t="s">
        <v>206</v>
      </c>
      <c r="B67" s="111" t="s">
        <v>1197</v>
      </c>
      <c r="C67" s="112" t="s">
        <v>207</v>
      </c>
      <c r="D67" s="23" t="s">
        <v>1195</v>
      </c>
      <c r="E67" s="31">
        <v>37394.021000000001</v>
      </c>
      <c r="F67" s="31">
        <v>39365.726000000002</v>
      </c>
      <c r="G67" s="31">
        <v>49333.680999999997</v>
      </c>
      <c r="H67" s="31">
        <v>51663.995999999999</v>
      </c>
      <c r="I67" s="31">
        <v>49815.654999999999</v>
      </c>
      <c r="J67" s="31">
        <v>51975.493999999999</v>
      </c>
      <c r="K67" s="31">
        <v>52017.919000000002</v>
      </c>
      <c r="L67" s="31">
        <v>49311.368999999999</v>
      </c>
      <c r="M67" s="31">
        <v>51717.372000000003</v>
      </c>
      <c r="N67" s="31">
        <v>58858</v>
      </c>
      <c r="O67" s="31">
        <v>58584</v>
      </c>
      <c r="P67" s="31">
        <v>80545</v>
      </c>
      <c r="Q67" s="31">
        <v>81504.380999999994</v>
      </c>
      <c r="R67" s="31">
        <v>86764.131999999998</v>
      </c>
      <c r="S67" s="31">
        <v>91541.217999999993</v>
      </c>
      <c r="T67" s="31">
        <v>86446.679000000004</v>
      </c>
      <c r="U67" s="31">
        <v>82736.13</v>
      </c>
    </row>
    <row r="68" spans="1:21" ht="30" customHeight="1" x14ac:dyDescent="0.2">
      <c r="A68" s="110" t="s">
        <v>206</v>
      </c>
      <c r="B68" s="111" t="s">
        <v>1197</v>
      </c>
      <c r="C68" s="112" t="s">
        <v>207</v>
      </c>
      <c r="D68" s="24" t="s">
        <v>1196</v>
      </c>
      <c r="E68" s="32">
        <v>173071.38200000001</v>
      </c>
      <c r="F68" s="32">
        <v>163908.644</v>
      </c>
      <c r="G68" s="32">
        <v>202736.136</v>
      </c>
      <c r="H68" s="32">
        <v>225236.51300000001</v>
      </c>
      <c r="I68" s="32">
        <v>233237.88</v>
      </c>
      <c r="J68" s="32">
        <v>241271.20300000001</v>
      </c>
      <c r="K68" s="32">
        <v>245525.52100000001</v>
      </c>
      <c r="L68" s="32">
        <v>243158.49</v>
      </c>
      <c r="M68" s="32">
        <v>221766.774</v>
      </c>
      <c r="N68" s="32">
        <v>253620</v>
      </c>
      <c r="O68" s="32">
        <v>236409</v>
      </c>
      <c r="P68" s="32">
        <v>415843.245</v>
      </c>
      <c r="Q68" s="32">
        <v>429741.46500000003</v>
      </c>
      <c r="R68" s="32">
        <v>467300.52100000001</v>
      </c>
      <c r="S68" s="32">
        <v>558111.39399999997</v>
      </c>
      <c r="T68" s="32">
        <v>556167.76800000004</v>
      </c>
      <c r="U68" s="32">
        <v>490787.63900000002</v>
      </c>
    </row>
    <row r="69" spans="1:21" ht="30" customHeight="1" x14ac:dyDescent="0.2">
      <c r="A69" s="110" t="s">
        <v>208</v>
      </c>
      <c r="B69" s="111" t="s">
        <v>1197</v>
      </c>
      <c r="C69" s="112" t="s">
        <v>209</v>
      </c>
      <c r="D69" s="23" t="s">
        <v>1195</v>
      </c>
      <c r="E69" s="31" t="s">
        <v>1199</v>
      </c>
      <c r="F69" s="31">
        <v>6769.4629999999997</v>
      </c>
      <c r="G69" s="31">
        <v>6743.33</v>
      </c>
      <c r="H69" s="31">
        <v>7312.9769999999999</v>
      </c>
      <c r="I69" s="31">
        <v>5986.0630000000001</v>
      </c>
      <c r="J69" s="31">
        <v>6194.1729999999998</v>
      </c>
      <c r="K69" s="31">
        <v>6132</v>
      </c>
      <c r="L69" s="31">
        <v>6247.4650000000001</v>
      </c>
      <c r="M69" s="31">
        <v>5985.2730000000001</v>
      </c>
      <c r="N69" s="31">
        <v>6200</v>
      </c>
      <c r="O69" s="31">
        <v>7379</v>
      </c>
      <c r="P69" s="31">
        <v>746</v>
      </c>
      <c r="Q69" s="31">
        <v>3885.7530000000002</v>
      </c>
      <c r="R69" s="31">
        <v>5063.9009999999998</v>
      </c>
      <c r="S69" s="31">
        <v>4299.366</v>
      </c>
      <c r="T69" s="31">
        <v>3973.4960000000001</v>
      </c>
      <c r="U69" s="31">
        <v>4369.7809999999999</v>
      </c>
    </row>
    <row r="70" spans="1:21" ht="30" customHeight="1" x14ac:dyDescent="0.2">
      <c r="A70" s="110" t="s">
        <v>208</v>
      </c>
      <c r="B70" s="111" t="s">
        <v>1197</v>
      </c>
      <c r="C70" s="112" t="s">
        <v>209</v>
      </c>
      <c r="D70" s="24" t="s">
        <v>1196</v>
      </c>
      <c r="E70" s="32" t="s">
        <v>1199</v>
      </c>
      <c r="F70" s="32">
        <v>35017.300999999999</v>
      </c>
      <c r="G70" s="32">
        <v>32489.181</v>
      </c>
      <c r="H70" s="32">
        <v>37458.946000000004</v>
      </c>
      <c r="I70" s="32">
        <v>34831.260999999999</v>
      </c>
      <c r="J70" s="32">
        <v>33444.118000000002</v>
      </c>
      <c r="K70" s="32">
        <v>33008</v>
      </c>
      <c r="L70" s="32">
        <v>32237.149000000001</v>
      </c>
      <c r="M70" s="32">
        <v>32203.868999999999</v>
      </c>
      <c r="N70" s="32">
        <v>34806</v>
      </c>
      <c r="O70" s="32">
        <v>44939</v>
      </c>
      <c r="P70" s="32">
        <v>10768.337</v>
      </c>
      <c r="Q70" s="32">
        <v>23975.062999999998</v>
      </c>
      <c r="R70" s="32">
        <v>39921.502999999997</v>
      </c>
      <c r="S70" s="32">
        <v>33607.659</v>
      </c>
      <c r="T70" s="32">
        <v>33162.745999999999</v>
      </c>
      <c r="U70" s="32">
        <v>32808.847000000002</v>
      </c>
    </row>
    <row r="71" spans="1:21" ht="30" customHeight="1" x14ac:dyDescent="0.2">
      <c r="A71" s="110" t="s">
        <v>210</v>
      </c>
      <c r="B71" s="111" t="s">
        <v>888</v>
      </c>
      <c r="C71" s="112" t="s">
        <v>211</v>
      </c>
      <c r="D71" s="23" t="s">
        <v>1195</v>
      </c>
      <c r="E71" s="31">
        <v>15715.004999999999</v>
      </c>
      <c r="F71" s="31">
        <v>16764.687999999998</v>
      </c>
      <c r="G71" s="31">
        <v>18172.168000000001</v>
      </c>
      <c r="H71" s="31" t="s">
        <v>1199</v>
      </c>
      <c r="I71" s="31">
        <v>18924.212</v>
      </c>
      <c r="J71" s="31">
        <v>45449</v>
      </c>
      <c r="K71" s="31">
        <v>47136</v>
      </c>
      <c r="L71" s="31">
        <v>56000.546999999999</v>
      </c>
      <c r="M71" s="31">
        <v>53714.262000000002</v>
      </c>
      <c r="N71" s="31">
        <v>48189</v>
      </c>
      <c r="O71" s="31">
        <v>46258</v>
      </c>
      <c r="P71" s="31">
        <v>55881</v>
      </c>
      <c r="Q71" s="31">
        <v>67157.934999999998</v>
      </c>
      <c r="R71" s="31">
        <v>68077.506999999998</v>
      </c>
      <c r="S71" s="31">
        <v>67347.498999999996</v>
      </c>
      <c r="T71" s="31">
        <v>62227.63</v>
      </c>
      <c r="U71" s="31">
        <v>55452.061999999998</v>
      </c>
    </row>
    <row r="72" spans="1:21" ht="30" customHeight="1" x14ac:dyDescent="0.2">
      <c r="A72" s="110" t="s">
        <v>210</v>
      </c>
      <c r="B72" s="111" t="s">
        <v>888</v>
      </c>
      <c r="C72" s="112" t="s">
        <v>211</v>
      </c>
      <c r="D72" s="24" t="s">
        <v>1196</v>
      </c>
      <c r="E72" s="32">
        <v>114605.58100000001</v>
      </c>
      <c r="F72" s="32">
        <v>104996.446</v>
      </c>
      <c r="G72" s="32">
        <v>108463.14599999999</v>
      </c>
      <c r="H72" s="32" t="s">
        <v>1199</v>
      </c>
      <c r="I72" s="32">
        <v>120590.716</v>
      </c>
      <c r="J72" s="32">
        <v>242425</v>
      </c>
      <c r="K72" s="32">
        <v>246924</v>
      </c>
      <c r="L72" s="32">
        <v>277888.80099999998</v>
      </c>
      <c r="M72" s="32">
        <v>274168.55599999998</v>
      </c>
      <c r="N72" s="32">
        <v>259859</v>
      </c>
      <c r="O72" s="32">
        <v>234879</v>
      </c>
      <c r="P72" s="32">
        <v>302774.01199999999</v>
      </c>
      <c r="Q72" s="32">
        <v>339990.00599999999</v>
      </c>
      <c r="R72" s="32">
        <v>364404.91</v>
      </c>
      <c r="S72" s="32">
        <v>378877.26400000002</v>
      </c>
      <c r="T72" s="32">
        <v>395875.13199999998</v>
      </c>
      <c r="U72" s="32">
        <v>360987.05099999998</v>
      </c>
    </row>
    <row r="73" spans="1:21" ht="30" customHeight="1" x14ac:dyDescent="0.2">
      <c r="A73" s="110" t="s">
        <v>212</v>
      </c>
      <c r="B73" s="111" t="s">
        <v>888</v>
      </c>
      <c r="C73" s="112" t="s">
        <v>213</v>
      </c>
      <c r="D73" s="23" t="s">
        <v>1195</v>
      </c>
      <c r="E73" s="31">
        <v>22.512</v>
      </c>
      <c r="F73" s="31">
        <v>14.423</v>
      </c>
      <c r="G73" s="31">
        <v>17.007000000000001</v>
      </c>
      <c r="H73" s="31">
        <v>16.648</v>
      </c>
      <c r="I73" s="31">
        <v>20.745999999999999</v>
      </c>
      <c r="J73" s="31">
        <v>29.68</v>
      </c>
      <c r="K73" s="31">
        <v>21.795000000000002</v>
      </c>
      <c r="L73" s="31">
        <v>23.105</v>
      </c>
      <c r="M73" s="31">
        <v>28.052</v>
      </c>
      <c r="N73" s="31">
        <v>34</v>
      </c>
      <c r="O73" s="31">
        <v>35</v>
      </c>
      <c r="P73" s="31">
        <v>39</v>
      </c>
      <c r="Q73" s="31">
        <v>34.302999999999997</v>
      </c>
      <c r="R73" s="31">
        <v>48.893999999999998</v>
      </c>
      <c r="S73" s="31">
        <v>58.747999999999998</v>
      </c>
      <c r="T73" s="31">
        <v>45.01</v>
      </c>
      <c r="U73" s="31">
        <v>43.929000000000002</v>
      </c>
    </row>
    <row r="74" spans="1:21" ht="30" customHeight="1" x14ac:dyDescent="0.2">
      <c r="A74" s="110" t="s">
        <v>212</v>
      </c>
      <c r="B74" s="111" t="s">
        <v>888</v>
      </c>
      <c r="C74" s="112" t="s">
        <v>213</v>
      </c>
      <c r="D74" s="24" t="s">
        <v>1196</v>
      </c>
      <c r="E74" s="32">
        <v>12305.245999999999</v>
      </c>
      <c r="F74" s="32">
        <v>10235.821</v>
      </c>
      <c r="G74" s="32">
        <v>10318.781999999999</v>
      </c>
      <c r="H74" s="32">
        <v>10102.993</v>
      </c>
      <c r="I74" s="32">
        <v>12839.946</v>
      </c>
      <c r="J74" s="32">
        <v>14190.929</v>
      </c>
      <c r="K74" s="32">
        <v>13811.334999999999</v>
      </c>
      <c r="L74" s="32">
        <v>13419.285</v>
      </c>
      <c r="M74" s="32">
        <v>17217.271000000001</v>
      </c>
      <c r="N74" s="32">
        <v>19952</v>
      </c>
      <c r="O74" s="32">
        <v>20758</v>
      </c>
      <c r="P74" s="32">
        <v>20597.39</v>
      </c>
      <c r="Q74" s="32">
        <v>18684.522000000001</v>
      </c>
      <c r="R74" s="32">
        <v>29702.437999999998</v>
      </c>
      <c r="S74" s="32">
        <v>45717.084999999999</v>
      </c>
      <c r="T74" s="32">
        <v>31669.527999999998</v>
      </c>
      <c r="U74" s="32">
        <v>30777.179</v>
      </c>
    </row>
    <row r="75" spans="1:21" ht="30" customHeight="1" x14ac:dyDescent="0.2">
      <c r="A75" s="110" t="s">
        <v>214</v>
      </c>
      <c r="B75" s="111" t="s">
        <v>888</v>
      </c>
      <c r="C75" s="112" t="s">
        <v>215</v>
      </c>
      <c r="D75" s="23" t="s">
        <v>1195</v>
      </c>
      <c r="E75" s="31">
        <v>138.75</v>
      </c>
      <c r="F75" s="31">
        <v>121.37</v>
      </c>
      <c r="G75" s="31">
        <v>195.98400000000001</v>
      </c>
      <c r="H75" s="31">
        <v>226.547</v>
      </c>
      <c r="I75" s="31">
        <v>235.62899999999999</v>
      </c>
      <c r="J75" s="31" t="s">
        <v>1199</v>
      </c>
      <c r="K75" s="31" t="s">
        <v>1199</v>
      </c>
      <c r="L75" s="31" t="s">
        <v>1199</v>
      </c>
      <c r="M75" s="31" t="s">
        <v>1199</v>
      </c>
      <c r="N75" s="31" t="s">
        <v>1199</v>
      </c>
      <c r="O75" s="31" t="s">
        <v>1199</v>
      </c>
      <c r="P75" s="31" t="s">
        <v>1199</v>
      </c>
      <c r="Q75" s="31" t="s">
        <v>1199</v>
      </c>
      <c r="R75" s="31">
        <v>197.65700000000001</v>
      </c>
      <c r="S75" s="31">
        <v>213.166</v>
      </c>
      <c r="T75" s="31">
        <v>147.34399999999999</v>
      </c>
      <c r="U75" s="31">
        <v>122.616</v>
      </c>
    </row>
    <row r="76" spans="1:21" ht="30" customHeight="1" x14ac:dyDescent="0.2">
      <c r="A76" s="110" t="s">
        <v>214</v>
      </c>
      <c r="B76" s="111" t="s">
        <v>888</v>
      </c>
      <c r="C76" s="112" t="s">
        <v>215</v>
      </c>
      <c r="D76" s="24" t="s">
        <v>1196</v>
      </c>
      <c r="E76" s="32">
        <v>5553.6109999999999</v>
      </c>
      <c r="F76" s="32">
        <v>5878.8209999999999</v>
      </c>
      <c r="G76" s="32">
        <v>6075.1360000000004</v>
      </c>
      <c r="H76" s="32">
        <v>6495.9229999999998</v>
      </c>
      <c r="I76" s="32">
        <v>6929.3530000000001</v>
      </c>
      <c r="J76" s="32" t="s">
        <v>1199</v>
      </c>
      <c r="K76" s="32" t="s">
        <v>1199</v>
      </c>
      <c r="L76" s="32" t="s">
        <v>1199</v>
      </c>
      <c r="M76" s="32" t="s">
        <v>1199</v>
      </c>
      <c r="N76" s="32" t="s">
        <v>1199</v>
      </c>
      <c r="O76" s="32" t="s">
        <v>1199</v>
      </c>
      <c r="P76" s="32" t="s">
        <v>1199</v>
      </c>
      <c r="Q76" s="32" t="s">
        <v>1199</v>
      </c>
      <c r="R76" s="32">
        <v>8722.7250000000004</v>
      </c>
      <c r="S76" s="32">
        <v>10049.027</v>
      </c>
      <c r="T76" s="32">
        <v>8055.0630000000001</v>
      </c>
      <c r="U76" s="32">
        <v>6969.0780000000004</v>
      </c>
    </row>
    <row r="77" spans="1:21" ht="30" customHeight="1" x14ac:dyDescent="0.2">
      <c r="A77" s="110" t="s">
        <v>216</v>
      </c>
      <c r="B77" s="111" t="s">
        <v>1197</v>
      </c>
      <c r="C77" s="112" t="s">
        <v>217</v>
      </c>
      <c r="D77" s="23" t="s">
        <v>1195</v>
      </c>
      <c r="E77" s="31">
        <v>6807.692</v>
      </c>
      <c r="F77" s="31">
        <v>10188.290000000001</v>
      </c>
      <c r="G77" s="31">
        <v>8757.9670000000006</v>
      </c>
      <c r="H77" s="31">
        <v>10258.261</v>
      </c>
      <c r="I77" s="31">
        <v>9367.4310000000005</v>
      </c>
      <c r="J77" s="31">
        <v>6914.0659999999998</v>
      </c>
      <c r="K77" s="31">
        <v>6564.049</v>
      </c>
      <c r="L77" s="31">
        <v>6190.518</v>
      </c>
      <c r="M77" s="31">
        <v>6180.9380000000001</v>
      </c>
      <c r="N77" s="31">
        <v>5926</v>
      </c>
      <c r="O77" s="31">
        <v>5830</v>
      </c>
      <c r="P77" s="31">
        <v>8850</v>
      </c>
      <c r="Q77" s="31">
        <v>7767.7569999999996</v>
      </c>
      <c r="R77" s="31">
        <v>7074.42</v>
      </c>
      <c r="S77" s="31">
        <v>6929.9189999999999</v>
      </c>
      <c r="T77" s="31">
        <v>7365.8459999999995</v>
      </c>
      <c r="U77" s="31">
        <v>7956.2759999999998</v>
      </c>
    </row>
    <row r="78" spans="1:21" ht="30" customHeight="1" x14ac:dyDescent="0.2">
      <c r="A78" s="110" t="s">
        <v>216</v>
      </c>
      <c r="B78" s="111" t="s">
        <v>1197</v>
      </c>
      <c r="C78" s="112" t="s">
        <v>217</v>
      </c>
      <c r="D78" s="24" t="s">
        <v>1196</v>
      </c>
      <c r="E78" s="32">
        <v>50346.167999999998</v>
      </c>
      <c r="F78" s="32">
        <v>68363.150999999998</v>
      </c>
      <c r="G78" s="32">
        <v>61477.317000000003</v>
      </c>
      <c r="H78" s="32">
        <v>87926.297000000006</v>
      </c>
      <c r="I78" s="32">
        <v>81439.683000000005</v>
      </c>
      <c r="J78" s="32">
        <v>66297.728000000003</v>
      </c>
      <c r="K78" s="32">
        <v>74632.41</v>
      </c>
      <c r="L78" s="32">
        <v>73985.962</v>
      </c>
      <c r="M78" s="32">
        <v>74059.601999999999</v>
      </c>
      <c r="N78" s="32">
        <v>69785</v>
      </c>
      <c r="O78" s="32">
        <v>70602</v>
      </c>
      <c r="P78" s="32">
        <v>87044.843999999997</v>
      </c>
      <c r="Q78" s="32">
        <v>82792.725000000006</v>
      </c>
      <c r="R78" s="32">
        <v>92816.201000000001</v>
      </c>
      <c r="S78" s="32">
        <v>104300.406</v>
      </c>
      <c r="T78" s="32">
        <v>98781.32</v>
      </c>
      <c r="U78" s="32">
        <v>103732.84299999999</v>
      </c>
    </row>
    <row r="79" spans="1:21" ht="30" customHeight="1" x14ac:dyDescent="0.2">
      <c r="A79" s="110" t="s">
        <v>218</v>
      </c>
      <c r="B79" s="111" t="s">
        <v>1220</v>
      </c>
      <c r="C79" s="112" t="s">
        <v>219</v>
      </c>
      <c r="D79" s="23" t="s">
        <v>1195</v>
      </c>
      <c r="E79" s="31" t="s">
        <v>1199</v>
      </c>
      <c r="F79" s="31">
        <v>5531.5169999999998</v>
      </c>
      <c r="G79" s="31">
        <v>5936.19</v>
      </c>
      <c r="H79" s="31">
        <v>5726.5280000000002</v>
      </c>
      <c r="I79" s="31">
        <v>4912.6130000000003</v>
      </c>
      <c r="J79" s="31">
        <v>7246.7950000000001</v>
      </c>
      <c r="K79" s="31">
        <v>3044.1190000000001</v>
      </c>
      <c r="L79" s="31">
        <v>4954.0739999999996</v>
      </c>
      <c r="M79" s="31" t="s">
        <v>1200</v>
      </c>
      <c r="N79" s="31" t="s">
        <v>1200</v>
      </c>
      <c r="O79" s="31" t="s">
        <v>1200</v>
      </c>
      <c r="P79" s="31" t="s">
        <v>1200</v>
      </c>
      <c r="Q79" s="31" t="s">
        <v>1200</v>
      </c>
      <c r="R79" s="31" t="s">
        <v>1200</v>
      </c>
      <c r="S79" s="31" t="s">
        <v>1200</v>
      </c>
      <c r="T79" s="31" t="s">
        <v>1200</v>
      </c>
      <c r="U79" s="31" t="s">
        <v>1200</v>
      </c>
    </row>
    <row r="80" spans="1:21" ht="30" customHeight="1" x14ac:dyDescent="0.2">
      <c r="A80" s="110" t="s">
        <v>218</v>
      </c>
      <c r="B80" s="111" t="s">
        <v>1220</v>
      </c>
      <c r="C80" s="112" t="s">
        <v>219</v>
      </c>
      <c r="D80" s="24" t="s">
        <v>1196</v>
      </c>
      <c r="E80" s="32" t="s">
        <v>1199</v>
      </c>
      <c r="F80" s="32">
        <v>29632.579000000002</v>
      </c>
      <c r="G80" s="32">
        <v>33197.097000000002</v>
      </c>
      <c r="H80" s="32">
        <v>30383.886999999999</v>
      </c>
      <c r="I80" s="32">
        <v>27886.856</v>
      </c>
      <c r="J80" s="32">
        <v>34067.712</v>
      </c>
      <c r="K80" s="32">
        <v>24750.187999999998</v>
      </c>
      <c r="L80" s="32">
        <v>35084.756000000001</v>
      </c>
      <c r="M80" s="32" t="s">
        <v>1200</v>
      </c>
      <c r="N80" s="32" t="s">
        <v>1200</v>
      </c>
      <c r="O80" s="32" t="s">
        <v>1200</v>
      </c>
      <c r="P80" s="32" t="s">
        <v>1200</v>
      </c>
      <c r="Q80" s="32" t="s">
        <v>1200</v>
      </c>
      <c r="R80" s="32" t="s">
        <v>1200</v>
      </c>
      <c r="S80" s="32" t="s">
        <v>1200</v>
      </c>
      <c r="T80" s="32" t="s">
        <v>1200</v>
      </c>
      <c r="U80" s="32" t="s">
        <v>1200</v>
      </c>
    </row>
    <row r="81" spans="1:21" ht="30" customHeight="1" x14ac:dyDescent="0.2">
      <c r="A81" s="110" t="s">
        <v>220</v>
      </c>
      <c r="B81" s="111" t="s">
        <v>1221</v>
      </c>
      <c r="C81" s="112" t="s">
        <v>219</v>
      </c>
      <c r="D81" s="23" t="s">
        <v>1195</v>
      </c>
      <c r="E81" s="31" t="s">
        <v>1200</v>
      </c>
      <c r="F81" s="31" t="s">
        <v>1200</v>
      </c>
      <c r="G81" s="31" t="s">
        <v>1200</v>
      </c>
      <c r="H81" s="31" t="s">
        <v>1200</v>
      </c>
      <c r="I81" s="31" t="s">
        <v>1200</v>
      </c>
      <c r="J81" s="31" t="s">
        <v>1200</v>
      </c>
      <c r="K81" s="31" t="s">
        <v>1200</v>
      </c>
      <c r="L81" s="31" t="s">
        <v>1200</v>
      </c>
      <c r="M81" s="31">
        <v>5009.4290000000001</v>
      </c>
      <c r="N81" s="31">
        <v>5553</v>
      </c>
      <c r="O81" s="31">
        <v>4384</v>
      </c>
      <c r="P81" s="31">
        <v>4379</v>
      </c>
      <c r="Q81" s="31">
        <v>4197.7060000000001</v>
      </c>
      <c r="R81" s="31">
        <v>4103.6379999999999</v>
      </c>
      <c r="S81" s="31">
        <v>3769.6379999999999</v>
      </c>
      <c r="T81" s="31">
        <v>4368.598</v>
      </c>
      <c r="U81" s="31">
        <v>5776.3990000000003</v>
      </c>
    </row>
    <row r="82" spans="1:21" ht="30" customHeight="1" x14ac:dyDescent="0.2">
      <c r="A82" s="110" t="s">
        <v>220</v>
      </c>
      <c r="B82" s="111" t="s">
        <v>1221</v>
      </c>
      <c r="C82" s="112" t="s">
        <v>219</v>
      </c>
      <c r="D82" s="24" t="s">
        <v>1196</v>
      </c>
      <c r="E82" s="32" t="s">
        <v>1200</v>
      </c>
      <c r="F82" s="32" t="s">
        <v>1200</v>
      </c>
      <c r="G82" s="32" t="s">
        <v>1200</v>
      </c>
      <c r="H82" s="32" t="s">
        <v>1200</v>
      </c>
      <c r="I82" s="32" t="s">
        <v>1200</v>
      </c>
      <c r="J82" s="32" t="s">
        <v>1200</v>
      </c>
      <c r="K82" s="32" t="s">
        <v>1200</v>
      </c>
      <c r="L82" s="32" t="s">
        <v>1200</v>
      </c>
      <c r="M82" s="32">
        <v>39767.423999999999</v>
      </c>
      <c r="N82" s="32">
        <v>41188</v>
      </c>
      <c r="O82" s="32">
        <v>42070</v>
      </c>
      <c r="P82" s="32">
        <v>38768.726000000002</v>
      </c>
      <c r="Q82" s="32">
        <v>40549.641000000003</v>
      </c>
      <c r="R82" s="32">
        <v>43276.942999999999</v>
      </c>
      <c r="S82" s="32">
        <v>49543.802000000003</v>
      </c>
      <c r="T82" s="32">
        <v>57117.459000000003</v>
      </c>
      <c r="U82" s="32">
        <v>61457.025999999998</v>
      </c>
    </row>
    <row r="83" spans="1:21" ht="30" customHeight="1" x14ac:dyDescent="0.2">
      <c r="A83" s="110" t="s">
        <v>221</v>
      </c>
      <c r="B83" s="111" t="s">
        <v>1220</v>
      </c>
      <c r="C83" s="112" t="s">
        <v>222</v>
      </c>
      <c r="D83" s="23" t="s">
        <v>1195</v>
      </c>
      <c r="E83" s="31">
        <v>1582.68</v>
      </c>
      <c r="F83" s="31" t="s">
        <v>1199</v>
      </c>
      <c r="G83" s="31" t="s">
        <v>1199</v>
      </c>
      <c r="H83" s="31">
        <v>0</v>
      </c>
      <c r="I83" s="31" t="s">
        <v>1199</v>
      </c>
      <c r="J83" s="31" t="s">
        <v>1199</v>
      </c>
      <c r="K83" s="31" t="s">
        <v>1199</v>
      </c>
      <c r="L83" s="31" t="s">
        <v>1199</v>
      </c>
      <c r="M83" s="31" t="s">
        <v>1200</v>
      </c>
      <c r="N83" s="31" t="s">
        <v>1200</v>
      </c>
      <c r="O83" s="31" t="s">
        <v>1200</v>
      </c>
      <c r="P83" s="31" t="s">
        <v>1200</v>
      </c>
      <c r="Q83" s="31" t="s">
        <v>1200</v>
      </c>
      <c r="R83" s="31" t="s">
        <v>1200</v>
      </c>
      <c r="S83" s="31" t="s">
        <v>1200</v>
      </c>
      <c r="T83" s="31" t="s">
        <v>1200</v>
      </c>
      <c r="U83" s="31" t="s">
        <v>1200</v>
      </c>
    </row>
    <row r="84" spans="1:21" ht="30" customHeight="1" x14ac:dyDescent="0.2">
      <c r="A84" s="110" t="s">
        <v>221</v>
      </c>
      <c r="B84" s="111" t="s">
        <v>1220</v>
      </c>
      <c r="C84" s="112" t="s">
        <v>222</v>
      </c>
      <c r="D84" s="24" t="s">
        <v>1196</v>
      </c>
      <c r="E84" s="32">
        <v>4933.1880000000001</v>
      </c>
      <c r="F84" s="32" t="s">
        <v>1199</v>
      </c>
      <c r="G84" s="32" t="s">
        <v>1199</v>
      </c>
      <c r="H84" s="32">
        <v>0</v>
      </c>
      <c r="I84" s="32" t="s">
        <v>1199</v>
      </c>
      <c r="J84" s="32" t="s">
        <v>1199</v>
      </c>
      <c r="K84" s="32" t="s">
        <v>1199</v>
      </c>
      <c r="L84" s="32" t="s">
        <v>1199</v>
      </c>
      <c r="M84" s="32" t="s">
        <v>1200</v>
      </c>
      <c r="N84" s="32" t="s">
        <v>1200</v>
      </c>
      <c r="O84" s="32" t="s">
        <v>1200</v>
      </c>
      <c r="P84" s="32" t="s">
        <v>1200</v>
      </c>
      <c r="Q84" s="32" t="s">
        <v>1200</v>
      </c>
      <c r="R84" s="32" t="s">
        <v>1200</v>
      </c>
      <c r="S84" s="32" t="s">
        <v>1200</v>
      </c>
      <c r="T84" s="32" t="s">
        <v>1200</v>
      </c>
      <c r="U84" s="32" t="s">
        <v>1200</v>
      </c>
    </row>
    <row r="85" spans="1:21" ht="30" customHeight="1" x14ac:dyDescent="0.2">
      <c r="A85" s="110" t="s">
        <v>223</v>
      </c>
      <c r="B85" s="111" t="s">
        <v>1221</v>
      </c>
      <c r="C85" s="112" t="s">
        <v>224</v>
      </c>
      <c r="D85" s="23" t="s">
        <v>1195</v>
      </c>
      <c r="E85" s="31" t="s">
        <v>1200</v>
      </c>
      <c r="F85" s="31" t="s">
        <v>1200</v>
      </c>
      <c r="G85" s="31" t="s">
        <v>1200</v>
      </c>
      <c r="H85" s="31" t="s">
        <v>1200</v>
      </c>
      <c r="I85" s="31" t="s">
        <v>1200</v>
      </c>
      <c r="J85" s="31" t="s">
        <v>1200</v>
      </c>
      <c r="K85" s="31" t="s">
        <v>1200</v>
      </c>
      <c r="L85" s="31" t="s">
        <v>1200</v>
      </c>
      <c r="M85" s="31" t="s">
        <v>1199</v>
      </c>
      <c r="N85" s="31" t="s">
        <v>1199</v>
      </c>
      <c r="O85" s="31" t="s">
        <v>1199</v>
      </c>
      <c r="P85" s="31" t="s">
        <v>1199</v>
      </c>
      <c r="Q85" s="31">
        <v>0</v>
      </c>
      <c r="R85" s="31">
        <v>0</v>
      </c>
      <c r="S85" s="31">
        <v>0</v>
      </c>
      <c r="T85" s="31" t="s">
        <v>1199</v>
      </c>
      <c r="U85" s="31" t="s">
        <v>1199</v>
      </c>
    </row>
    <row r="86" spans="1:21" ht="30" customHeight="1" x14ac:dyDescent="0.2">
      <c r="A86" s="110" t="s">
        <v>223</v>
      </c>
      <c r="B86" s="111" t="s">
        <v>1221</v>
      </c>
      <c r="C86" s="112" t="s">
        <v>224</v>
      </c>
      <c r="D86" s="24" t="s">
        <v>1196</v>
      </c>
      <c r="E86" s="32" t="s">
        <v>1200</v>
      </c>
      <c r="F86" s="32" t="s">
        <v>1200</v>
      </c>
      <c r="G86" s="32" t="s">
        <v>1200</v>
      </c>
      <c r="H86" s="32" t="s">
        <v>1200</v>
      </c>
      <c r="I86" s="32" t="s">
        <v>1200</v>
      </c>
      <c r="J86" s="32" t="s">
        <v>1200</v>
      </c>
      <c r="K86" s="32" t="s">
        <v>1200</v>
      </c>
      <c r="L86" s="32" t="s">
        <v>1200</v>
      </c>
      <c r="M86" s="32" t="s">
        <v>1199</v>
      </c>
      <c r="N86" s="32" t="s">
        <v>1199</v>
      </c>
      <c r="O86" s="32" t="s">
        <v>1199</v>
      </c>
      <c r="P86" s="32" t="s">
        <v>1199</v>
      </c>
      <c r="Q86" s="32">
        <v>0</v>
      </c>
      <c r="R86" s="32">
        <v>0</v>
      </c>
      <c r="S86" s="32">
        <v>0</v>
      </c>
      <c r="T86" s="32" t="s">
        <v>1199</v>
      </c>
      <c r="U86" s="32" t="s">
        <v>1199</v>
      </c>
    </row>
    <row r="87" spans="1:21" ht="30" customHeight="1" x14ac:dyDescent="0.2">
      <c r="A87" s="110" t="s">
        <v>225</v>
      </c>
      <c r="B87" s="111" t="s">
        <v>888</v>
      </c>
      <c r="C87" s="112" t="s">
        <v>226</v>
      </c>
      <c r="D87" s="23" t="s">
        <v>1195</v>
      </c>
      <c r="E87" s="31">
        <v>41345.029000000002</v>
      </c>
      <c r="F87" s="31">
        <v>39713.605000000003</v>
      </c>
      <c r="G87" s="31">
        <v>33406.281000000003</v>
      </c>
      <c r="H87" s="31">
        <v>41474.978999999999</v>
      </c>
      <c r="I87" s="31">
        <v>40136.514000000003</v>
      </c>
      <c r="J87" s="31">
        <v>48116.74</v>
      </c>
      <c r="K87" s="31">
        <v>57536</v>
      </c>
      <c r="L87" s="31">
        <v>57994.694000000003</v>
      </c>
      <c r="M87" s="31">
        <v>57851.322999999997</v>
      </c>
      <c r="N87" s="31">
        <v>55876</v>
      </c>
      <c r="O87" s="31">
        <v>46371</v>
      </c>
      <c r="P87" s="31">
        <v>46144</v>
      </c>
      <c r="Q87" s="31">
        <v>41275.099000000002</v>
      </c>
      <c r="R87" s="31">
        <v>53403.464999999997</v>
      </c>
      <c r="S87" s="31">
        <v>71690.637000000002</v>
      </c>
      <c r="T87" s="31">
        <v>78272.891000000003</v>
      </c>
      <c r="U87" s="31">
        <v>77345.903999999995</v>
      </c>
    </row>
    <row r="88" spans="1:21" ht="30" customHeight="1" x14ac:dyDescent="0.2">
      <c r="A88" s="110" t="s">
        <v>225</v>
      </c>
      <c r="B88" s="111" t="s">
        <v>888</v>
      </c>
      <c r="C88" s="112" t="s">
        <v>226</v>
      </c>
      <c r="D88" s="24" t="s">
        <v>1196</v>
      </c>
      <c r="E88" s="32">
        <v>284003.45899999997</v>
      </c>
      <c r="F88" s="32">
        <v>254750.80900000001</v>
      </c>
      <c r="G88" s="32">
        <v>232331.12899999999</v>
      </c>
      <c r="H88" s="32">
        <v>314151.75099999999</v>
      </c>
      <c r="I88" s="32">
        <v>291814.951</v>
      </c>
      <c r="J88" s="32">
        <v>425010.94500000001</v>
      </c>
      <c r="K88" s="32">
        <v>508085</v>
      </c>
      <c r="L88" s="32">
        <v>512539.14799999999</v>
      </c>
      <c r="M88" s="32">
        <v>538118.65899999999</v>
      </c>
      <c r="N88" s="32">
        <v>536135</v>
      </c>
      <c r="O88" s="32">
        <v>414675</v>
      </c>
      <c r="P88" s="32">
        <v>401595.14299999998</v>
      </c>
      <c r="Q88" s="32">
        <v>371725.07400000002</v>
      </c>
      <c r="R88" s="32">
        <v>516746.57199999999</v>
      </c>
      <c r="S88" s="32">
        <v>684355.45400000003</v>
      </c>
      <c r="T88" s="32">
        <v>733175.38199999998</v>
      </c>
      <c r="U88" s="32">
        <v>709825.60800000001</v>
      </c>
    </row>
    <row r="89" spans="1:21" ht="30" customHeight="1" x14ac:dyDescent="0.2">
      <c r="A89" s="110" t="s">
        <v>227</v>
      </c>
      <c r="B89" s="111" t="s">
        <v>888</v>
      </c>
      <c r="C89" s="112" t="s">
        <v>228</v>
      </c>
      <c r="D89" s="23" t="s">
        <v>1195</v>
      </c>
      <c r="E89" s="31">
        <v>22080.132000000001</v>
      </c>
      <c r="F89" s="31">
        <v>19847.706999999999</v>
      </c>
      <c r="G89" s="31" t="s">
        <v>1199</v>
      </c>
      <c r="H89" s="31">
        <v>41254.697</v>
      </c>
      <c r="I89" s="31" t="s">
        <v>1199</v>
      </c>
      <c r="J89" s="31" t="s">
        <v>1199</v>
      </c>
      <c r="K89" s="31" t="s">
        <v>1199</v>
      </c>
      <c r="L89" s="31" t="s">
        <v>1199</v>
      </c>
      <c r="M89" s="31" t="s">
        <v>1199</v>
      </c>
      <c r="N89" s="31" t="s">
        <v>1199</v>
      </c>
      <c r="O89" s="31" t="s">
        <v>1199</v>
      </c>
      <c r="P89" s="31">
        <v>20976</v>
      </c>
      <c r="Q89" s="31" t="s">
        <v>1199</v>
      </c>
      <c r="R89" s="31">
        <v>21834.996999999999</v>
      </c>
      <c r="S89" s="31">
        <v>21841.072</v>
      </c>
      <c r="T89" s="31">
        <v>20057.794000000002</v>
      </c>
      <c r="U89" s="31">
        <v>19368.766</v>
      </c>
    </row>
    <row r="90" spans="1:21" ht="30" customHeight="1" x14ac:dyDescent="0.2">
      <c r="A90" s="110" t="s">
        <v>227</v>
      </c>
      <c r="B90" s="111" t="s">
        <v>888</v>
      </c>
      <c r="C90" s="112" t="s">
        <v>228</v>
      </c>
      <c r="D90" s="24" t="s">
        <v>1196</v>
      </c>
      <c r="E90" s="32">
        <v>16221.564</v>
      </c>
      <c r="F90" s="32">
        <v>17888.312000000002</v>
      </c>
      <c r="G90" s="32" t="s">
        <v>1199</v>
      </c>
      <c r="H90" s="32">
        <v>21112.611000000001</v>
      </c>
      <c r="I90" s="32" t="s">
        <v>1199</v>
      </c>
      <c r="J90" s="32" t="s">
        <v>1199</v>
      </c>
      <c r="K90" s="32" t="s">
        <v>1199</v>
      </c>
      <c r="L90" s="32" t="s">
        <v>1199</v>
      </c>
      <c r="M90" s="32" t="s">
        <v>1199</v>
      </c>
      <c r="N90" s="32" t="s">
        <v>1199</v>
      </c>
      <c r="O90" s="32" t="s">
        <v>1199</v>
      </c>
      <c r="P90" s="32">
        <v>33130.423000000003</v>
      </c>
      <c r="Q90" s="32" t="s">
        <v>1199</v>
      </c>
      <c r="R90" s="32">
        <v>34342.250999999997</v>
      </c>
      <c r="S90" s="32">
        <v>40720.298000000003</v>
      </c>
      <c r="T90" s="32">
        <v>43168.574999999997</v>
      </c>
      <c r="U90" s="32">
        <v>42915.258999999998</v>
      </c>
    </row>
    <row r="91" spans="1:21" ht="30" customHeight="1" x14ac:dyDescent="0.2">
      <c r="A91" s="110" t="s">
        <v>229</v>
      </c>
      <c r="B91" s="111" t="s">
        <v>888</v>
      </c>
      <c r="C91" s="112" t="s">
        <v>230</v>
      </c>
      <c r="D91" s="23" t="s">
        <v>1195</v>
      </c>
      <c r="E91" s="31">
        <v>2903.2809999999999</v>
      </c>
      <c r="F91" s="31" t="s">
        <v>1199</v>
      </c>
      <c r="G91" s="31" t="s">
        <v>1199</v>
      </c>
      <c r="H91" s="31" t="s">
        <v>1199</v>
      </c>
      <c r="I91" s="31">
        <v>13265.353999999999</v>
      </c>
      <c r="J91" s="31">
        <v>6169.3209999999999</v>
      </c>
      <c r="K91" s="31">
        <v>6808.1</v>
      </c>
      <c r="L91" s="31">
        <v>8975.5139999999992</v>
      </c>
      <c r="M91" s="31">
        <v>9080.3369999999995</v>
      </c>
      <c r="N91" s="31" t="s">
        <v>1199</v>
      </c>
      <c r="O91" s="31" t="s">
        <v>1199</v>
      </c>
      <c r="P91" s="31">
        <v>6010</v>
      </c>
      <c r="Q91" s="31">
        <v>9075</v>
      </c>
      <c r="R91" s="31">
        <v>22220.016</v>
      </c>
      <c r="S91" s="31">
        <v>24104.474999999999</v>
      </c>
      <c r="T91" s="31">
        <v>22904.638999999999</v>
      </c>
      <c r="U91" s="31">
        <v>23448.905999999999</v>
      </c>
    </row>
    <row r="92" spans="1:21" ht="30" customHeight="1" x14ac:dyDescent="0.2">
      <c r="A92" s="110" t="s">
        <v>229</v>
      </c>
      <c r="B92" s="111" t="s">
        <v>888</v>
      </c>
      <c r="C92" s="112" t="s">
        <v>230</v>
      </c>
      <c r="D92" s="24" t="s">
        <v>1196</v>
      </c>
      <c r="E92" s="32">
        <v>390.04700000000003</v>
      </c>
      <c r="F92" s="32" t="s">
        <v>1199</v>
      </c>
      <c r="G92" s="32" t="s">
        <v>1199</v>
      </c>
      <c r="H92" s="32" t="s">
        <v>1199</v>
      </c>
      <c r="I92" s="32">
        <v>2408.712</v>
      </c>
      <c r="J92" s="32">
        <v>1154.327</v>
      </c>
      <c r="K92" s="32">
        <v>1286.7180000000001</v>
      </c>
      <c r="L92" s="32">
        <v>3004.3020000000001</v>
      </c>
      <c r="M92" s="32">
        <v>3155.855</v>
      </c>
      <c r="N92" s="32" t="s">
        <v>1199</v>
      </c>
      <c r="O92" s="32" t="s">
        <v>1199</v>
      </c>
      <c r="P92" s="32">
        <v>1273.556</v>
      </c>
      <c r="Q92" s="32">
        <v>1499.91</v>
      </c>
      <c r="R92" s="32">
        <v>8397.9750000000004</v>
      </c>
      <c r="S92" s="32">
        <v>12934.109</v>
      </c>
      <c r="T92" s="32">
        <v>14494.825000000001</v>
      </c>
      <c r="U92" s="32">
        <v>13891.565000000001</v>
      </c>
    </row>
    <row r="93" spans="1:21" ht="30" customHeight="1" x14ac:dyDescent="0.2">
      <c r="A93" s="110" t="s">
        <v>231</v>
      </c>
      <c r="B93" s="111" t="s">
        <v>1220</v>
      </c>
      <c r="C93" s="112" t="s">
        <v>232</v>
      </c>
      <c r="D93" s="23" t="s">
        <v>1195</v>
      </c>
      <c r="E93" s="31">
        <v>0</v>
      </c>
      <c r="F93" s="31">
        <v>0</v>
      </c>
      <c r="G93" s="31">
        <v>0</v>
      </c>
      <c r="H93" s="31">
        <v>0</v>
      </c>
      <c r="I93" s="31">
        <v>0</v>
      </c>
      <c r="J93" s="31" t="s">
        <v>1199</v>
      </c>
      <c r="K93" s="31" t="s">
        <v>1199</v>
      </c>
      <c r="L93" s="31">
        <v>9242.7639999999992</v>
      </c>
      <c r="M93" s="31" t="s">
        <v>1200</v>
      </c>
      <c r="N93" s="31" t="s">
        <v>1200</v>
      </c>
      <c r="O93" s="31" t="s">
        <v>1200</v>
      </c>
      <c r="P93" s="31" t="s">
        <v>1200</v>
      </c>
      <c r="Q93" s="31" t="s">
        <v>1200</v>
      </c>
      <c r="R93" s="31" t="s">
        <v>1200</v>
      </c>
      <c r="S93" s="31" t="s">
        <v>1200</v>
      </c>
      <c r="T93" s="31" t="s">
        <v>1200</v>
      </c>
      <c r="U93" s="31" t="s">
        <v>1200</v>
      </c>
    </row>
    <row r="94" spans="1:21" ht="30" customHeight="1" x14ac:dyDescent="0.2">
      <c r="A94" s="110" t="s">
        <v>231</v>
      </c>
      <c r="B94" s="111" t="s">
        <v>1220</v>
      </c>
      <c r="C94" s="112" t="s">
        <v>232</v>
      </c>
      <c r="D94" s="24" t="s">
        <v>1196</v>
      </c>
      <c r="E94" s="32">
        <v>0</v>
      </c>
      <c r="F94" s="32">
        <v>0</v>
      </c>
      <c r="G94" s="32">
        <v>0</v>
      </c>
      <c r="H94" s="32">
        <v>0</v>
      </c>
      <c r="I94" s="32">
        <v>0</v>
      </c>
      <c r="J94" s="32" t="s">
        <v>1199</v>
      </c>
      <c r="K94" s="32" t="s">
        <v>1199</v>
      </c>
      <c r="L94" s="32">
        <v>1473.1120000000001</v>
      </c>
      <c r="M94" s="32" t="s">
        <v>1200</v>
      </c>
      <c r="N94" s="32" t="s">
        <v>1200</v>
      </c>
      <c r="O94" s="32" t="s">
        <v>1200</v>
      </c>
      <c r="P94" s="32" t="s">
        <v>1200</v>
      </c>
      <c r="Q94" s="32" t="s">
        <v>1200</v>
      </c>
      <c r="R94" s="32" t="s">
        <v>1200</v>
      </c>
      <c r="S94" s="32" t="s">
        <v>1200</v>
      </c>
      <c r="T94" s="32" t="s">
        <v>1200</v>
      </c>
      <c r="U94" s="32" t="s">
        <v>1200</v>
      </c>
    </row>
    <row r="96" spans="1:21" x14ac:dyDescent="0.2">
      <c r="A96" s="21" t="s">
        <v>1206</v>
      </c>
    </row>
    <row r="97" spans="1:1" x14ac:dyDescent="0.2">
      <c r="A97" s="21" t="s">
        <v>1224</v>
      </c>
    </row>
    <row r="98" spans="1:1" x14ac:dyDescent="0.2">
      <c r="A98" s="21" t="s">
        <v>1225</v>
      </c>
    </row>
    <row r="99" spans="1:1" x14ac:dyDescent="0.2">
      <c r="A99" s="21" t="s">
        <v>1226</v>
      </c>
    </row>
    <row r="100" spans="1:1" x14ac:dyDescent="0.2">
      <c r="A100" s="21" t="s">
        <v>1227</v>
      </c>
    </row>
    <row r="101" spans="1:1" x14ac:dyDescent="0.2">
      <c r="A101" s="21" t="s">
        <v>1228</v>
      </c>
    </row>
    <row r="102" spans="1:1" x14ac:dyDescent="0.2">
      <c r="A102" s="21" t="s">
        <v>1229</v>
      </c>
    </row>
    <row r="103" spans="1:1" x14ac:dyDescent="0.2">
      <c r="A103" s="22" t="s">
        <v>1210</v>
      </c>
    </row>
    <row r="104" spans="1:1" x14ac:dyDescent="0.2">
      <c r="A104" s="21" t="s">
        <v>4</v>
      </c>
    </row>
    <row r="105" spans="1:1" x14ac:dyDescent="0.2">
      <c r="A105" t="s">
        <v>2</v>
      </c>
    </row>
    <row r="106" spans="1:1" x14ac:dyDescent="0.2">
      <c r="A106" t="s">
        <v>937</v>
      </c>
    </row>
  </sheetData>
  <mergeCells count="133">
    <mergeCell ref="A2:U2"/>
    <mergeCell ref="A5:U5"/>
    <mergeCell ref="C77:C78"/>
    <mergeCell ref="C79:C80"/>
    <mergeCell ref="C81:C82"/>
    <mergeCell ref="C83:C84"/>
    <mergeCell ref="C85:C86"/>
    <mergeCell ref="C87:C88"/>
    <mergeCell ref="C89:C90"/>
    <mergeCell ref="C91:C92"/>
    <mergeCell ref="C93:C94"/>
    <mergeCell ref="C59:C60"/>
    <mergeCell ref="C61:C62"/>
    <mergeCell ref="C63:C64"/>
    <mergeCell ref="C65:C66"/>
    <mergeCell ref="C67:C68"/>
    <mergeCell ref="C69:C70"/>
    <mergeCell ref="C71:C72"/>
    <mergeCell ref="C73:C74"/>
    <mergeCell ref="C75:C76"/>
    <mergeCell ref="C41:C42"/>
    <mergeCell ref="C43:C44"/>
    <mergeCell ref="C45:C46"/>
    <mergeCell ref="C47:C48"/>
    <mergeCell ref="C49:C50"/>
    <mergeCell ref="C51:C52"/>
    <mergeCell ref="C53:C54"/>
    <mergeCell ref="C55:C56"/>
    <mergeCell ref="C57:C58"/>
    <mergeCell ref="C23:C24"/>
    <mergeCell ref="C25:C26"/>
    <mergeCell ref="C27:C28"/>
    <mergeCell ref="C29:C30"/>
    <mergeCell ref="C31:C32"/>
    <mergeCell ref="C33:C34"/>
    <mergeCell ref="C35:C36"/>
    <mergeCell ref="C37:C38"/>
    <mergeCell ref="C39:C40"/>
    <mergeCell ref="B77:B78"/>
    <mergeCell ref="B79:B80"/>
    <mergeCell ref="B81:B82"/>
    <mergeCell ref="B83:B84"/>
    <mergeCell ref="B85:B86"/>
    <mergeCell ref="B87:B88"/>
    <mergeCell ref="B89:B90"/>
    <mergeCell ref="B91:B92"/>
    <mergeCell ref="B93:B94"/>
    <mergeCell ref="B59:B60"/>
    <mergeCell ref="B61:B62"/>
    <mergeCell ref="B63:B64"/>
    <mergeCell ref="B65:B66"/>
    <mergeCell ref="B67:B68"/>
    <mergeCell ref="B69:B70"/>
    <mergeCell ref="B71:B72"/>
    <mergeCell ref="B73:B74"/>
    <mergeCell ref="B75:B76"/>
    <mergeCell ref="B41:B42"/>
    <mergeCell ref="B43:B44"/>
    <mergeCell ref="B45:B46"/>
    <mergeCell ref="B47:B48"/>
    <mergeCell ref="B49:B50"/>
    <mergeCell ref="B51:B52"/>
    <mergeCell ref="B53:B54"/>
    <mergeCell ref="B55:B56"/>
    <mergeCell ref="B57:B58"/>
    <mergeCell ref="B23:B24"/>
    <mergeCell ref="B25:B26"/>
    <mergeCell ref="B27:B28"/>
    <mergeCell ref="B29:B30"/>
    <mergeCell ref="B31:B32"/>
    <mergeCell ref="B33:B34"/>
    <mergeCell ref="B35:B36"/>
    <mergeCell ref="B37:B38"/>
    <mergeCell ref="B39:B40"/>
    <mergeCell ref="A77:A78"/>
    <mergeCell ref="A79:A80"/>
    <mergeCell ref="A81:A82"/>
    <mergeCell ref="A83:A84"/>
    <mergeCell ref="A85:A86"/>
    <mergeCell ref="A87:A88"/>
    <mergeCell ref="A89:A90"/>
    <mergeCell ref="A91:A92"/>
    <mergeCell ref="A93:A94"/>
    <mergeCell ref="A59:A60"/>
    <mergeCell ref="A61:A62"/>
    <mergeCell ref="A63:A64"/>
    <mergeCell ref="A65:A66"/>
    <mergeCell ref="A67:A68"/>
    <mergeCell ref="A69:A70"/>
    <mergeCell ref="A71:A72"/>
    <mergeCell ref="A73:A74"/>
    <mergeCell ref="A75:A76"/>
    <mergeCell ref="A41:A42"/>
    <mergeCell ref="A43:A44"/>
    <mergeCell ref="A45:A46"/>
    <mergeCell ref="A47:A48"/>
    <mergeCell ref="A49:A50"/>
    <mergeCell ref="A51:A52"/>
    <mergeCell ref="A53:A54"/>
    <mergeCell ref="A55:A56"/>
    <mergeCell ref="A57:A58"/>
    <mergeCell ref="A23:A24"/>
    <mergeCell ref="A25:A26"/>
    <mergeCell ref="A27:A28"/>
    <mergeCell ref="A29:A30"/>
    <mergeCell ref="A31:A32"/>
    <mergeCell ref="A33:A34"/>
    <mergeCell ref="A35:A36"/>
    <mergeCell ref="A37:A38"/>
    <mergeCell ref="A39:A40"/>
    <mergeCell ref="A8:B8"/>
    <mergeCell ref="C8:D8"/>
    <mergeCell ref="A9:A10"/>
    <mergeCell ref="A11:A12"/>
    <mergeCell ref="A13:A14"/>
    <mergeCell ref="A15:A16"/>
    <mergeCell ref="A17:A18"/>
    <mergeCell ref="A19:A20"/>
    <mergeCell ref="A21:A22"/>
    <mergeCell ref="B9:B10"/>
    <mergeCell ref="B11:B12"/>
    <mergeCell ref="B13:B14"/>
    <mergeCell ref="B15:B16"/>
    <mergeCell ref="B17:B18"/>
    <mergeCell ref="B19:B20"/>
    <mergeCell ref="B21:B22"/>
    <mergeCell ref="C9:C10"/>
    <mergeCell ref="C11:C12"/>
    <mergeCell ref="C13:C14"/>
    <mergeCell ref="C15:C16"/>
    <mergeCell ref="C17:C18"/>
    <mergeCell ref="C19:C20"/>
    <mergeCell ref="C21:C22"/>
  </mergeCells>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25"/>
  <sheetViews>
    <sheetView showGridLines="0" workbookViewId="0">
      <pane xSplit="4" ySplit="8" topLeftCell="E9" activePane="bottomRight" state="frozen"/>
      <selection pane="topRight"/>
      <selection pane="bottomLeft"/>
      <selection pane="bottomRight"/>
    </sheetView>
  </sheetViews>
  <sheetFormatPr baseColWidth="10" defaultRowHeight="12.75" x14ac:dyDescent="0.2"/>
  <cols>
    <col min="1" max="1" width="12.7109375" customWidth="1"/>
    <col min="2" max="2" width="5.7109375" customWidth="1"/>
    <col min="3" max="3" width="50.7109375" customWidth="1"/>
    <col min="4" max="4" width="8.7109375" customWidth="1"/>
    <col min="5" max="21" width="13.7109375" customWidth="1"/>
  </cols>
  <sheetData>
    <row r="1" spans="1:21" x14ac:dyDescent="0.2">
      <c r="U1" s="2" t="str">
        <f>HYPERLINK("#'Sommaire'!A1", "retour sommaire")</f>
        <v>retour sommaire</v>
      </c>
    </row>
    <row r="2" spans="1:21" ht="15" x14ac:dyDescent="0.2">
      <c r="A2" s="113" t="s">
        <v>1202</v>
      </c>
      <c r="B2" s="114"/>
      <c r="C2" s="114"/>
      <c r="D2" s="114"/>
      <c r="E2" s="114"/>
      <c r="F2" s="114"/>
      <c r="G2" s="114"/>
      <c r="H2" s="114"/>
      <c r="I2" s="114"/>
      <c r="J2" s="114"/>
      <c r="K2" s="114"/>
      <c r="L2" s="114"/>
      <c r="M2" s="114"/>
      <c r="N2" s="114"/>
      <c r="O2" s="114"/>
      <c r="P2" s="114"/>
      <c r="Q2" s="114"/>
      <c r="R2" s="114"/>
      <c r="S2" s="114"/>
      <c r="T2" s="114"/>
      <c r="U2" s="114"/>
    </row>
    <row r="5" spans="1:21" ht="15" x14ac:dyDescent="0.2">
      <c r="A5" s="113" t="s">
        <v>1230</v>
      </c>
      <c r="B5" s="114"/>
      <c r="C5" s="114"/>
      <c r="D5" s="114"/>
      <c r="E5" s="114"/>
      <c r="F5" s="114"/>
      <c r="G5" s="114"/>
      <c r="H5" s="114"/>
      <c r="I5" s="114"/>
      <c r="J5" s="114"/>
      <c r="K5" s="114"/>
      <c r="L5" s="114"/>
      <c r="M5" s="114"/>
      <c r="N5" s="114"/>
      <c r="O5" s="114"/>
      <c r="P5" s="114"/>
      <c r="Q5" s="114"/>
      <c r="R5" s="114"/>
      <c r="S5" s="114"/>
      <c r="T5" s="114"/>
      <c r="U5" s="114"/>
    </row>
    <row r="6" spans="1:21" x14ac:dyDescent="0.2">
      <c r="U6" s="7" t="s">
        <v>1204</v>
      </c>
    </row>
    <row r="7" spans="1:21" x14ac:dyDescent="0.2">
      <c r="U7" s="7" t="s">
        <v>1205</v>
      </c>
    </row>
    <row r="8" spans="1:21" x14ac:dyDescent="0.2">
      <c r="A8" s="107" t="s">
        <v>6</v>
      </c>
      <c r="B8" s="107" t="s">
        <v>1193</v>
      </c>
      <c r="C8" s="107" t="s">
        <v>7</v>
      </c>
      <c r="D8" s="107" t="s">
        <v>1194</v>
      </c>
      <c r="E8" s="8" t="s">
        <v>889</v>
      </c>
      <c r="F8" s="8" t="s">
        <v>890</v>
      </c>
      <c r="G8" s="8" t="s">
        <v>891</v>
      </c>
      <c r="H8" s="8" t="s">
        <v>892</v>
      </c>
      <c r="I8" s="8" t="s">
        <v>893</v>
      </c>
      <c r="J8" s="8" t="s">
        <v>894</v>
      </c>
      <c r="K8" s="8" t="s">
        <v>895</v>
      </c>
      <c r="L8" s="8" t="s">
        <v>896</v>
      </c>
      <c r="M8" s="8" t="s">
        <v>897</v>
      </c>
      <c r="N8" s="8" t="s">
        <v>898</v>
      </c>
      <c r="O8" s="8" t="s">
        <v>899</v>
      </c>
      <c r="P8" s="8" t="s">
        <v>900</v>
      </c>
      <c r="Q8" s="8" t="s">
        <v>901</v>
      </c>
      <c r="R8" s="8" t="s">
        <v>902</v>
      </c>
      <c r="S8" s="8" t="s">
        <v>903</v>
      </c>
      <c r="T8" s="8" t="s">
        <v>904</v>
      </c>
      <c r="U8" s="8" t="s">
        <v>905</v>
      </c>
    </row>
    <row r="9" spans="1:21" ht="30" customHeight="1" x14ac:dyDescent="0.2">
      <c r="A9" s="110" t="s">
        <v>233</v>
      </c>
      <c r="B9" s="111" t="s">
        <v>888</v>
      </c>
      <c r="C9" s="112" t="s">
        <v>234</v>
      </c>
      <c r="D9" s="23" t="s">
        <v>1195</v>
      </c>
      <c r="E9" s="33">
        <v>0</v>
      </c>
      <c r="F9" s="33">
        <v>0</v>
      </c>
      <c r="G9" s="33">
        <v>0</v>
      </c>
      <c r="H9" s="33">
        <v>0</v>
      </c>
      <c r="I9" s="33" t="s">
        <v>1199</v>
      </c>
      <c r="J9" s="33" t="s">
        <v>1199</v>
      </c>
      <c r="K9" s="33" t="s">
        <v>1199</v>
      </c>
      <c r="L9" s="33" t="s">
        <v>1199</v>
      </c>
      <c r="M9" s="33" t="s">
        <v>1199</v>
      </c>
      <c r="N9" s="33" t="s">
        <v>1199</v>
      </c>
      <c r="O9" s="33" t="s">
        <v>1199</v>
      </c>
      <c r="P9" s="33" t="s">
        <v>1199</v>
      </c>
      <c r="Q9" s="33" t="s">
        <v>1199</v>
      </c>
      <c r="R9" s="33" t="s">
        <v>1199</v>
      </c>
      <c r="S9" s="33">
        <v>4621.8990000000003</v>
      </c>
      <c r="T9" s="33">
        <v>3660.5</v>
      </c>
      <c r="U9" s="33">
        <v>3393.058</v>
      </c>
    </row>
    <row r="10" spans="1:21" ht="30" customHeight="1" x14ac:dyDescent="0.2">
      <c r="A10" s="110" t="s">
        <v>233</v>
      </c>
      <c r="B10" s="111" t="s">
        <v>888</v>
      </c>
      <c r="C10" s="112" t="s">
        <v>234</v>
      </c>
      <c r="D10" s="24" t="s">
        <v>1196</v>
      </c>
      <c r="E10" s="34">
        <v>0</v>
      </c>
      <c r="F10" s="34">
        <v>0</v>
      </c>
      <c r="G10" s="34">
        <v>0</v>
      </c>
      <c r="H10" s="34">
        <v>0</v>
      </c>
      <c r="I10" s="34" t="s">
        <v>1199</v>
      </c>
      <c r="J10" s="34" t="s">
        <v>1199</v>
      </c>
      <c r="K10" s="34" t="s">
        <v>1199</v>
      </c>
      <c r="L10" s="34" t="s">
        <v>1199</v>
      </c>
      <c r="M10" s="34" t="s">
        <v>1199</v>
      </c>
      <c r="N10" s="34" t="s">
        <v>1199</v>
      </c>
      <c r="O10" s="34" t="s">
        <v>1199</v>
      </c>
      <c r="P10" s="34" t="s">
        <v>1199</v>
      </c>
      <c r="Q10" s="34" t="s">
        <v>1199</v>
      </c>
      <c r="R10" s="34" t="s">
        <v>1199</v>
      </c>
      <c r="S10" s="34">
        <v>6109.393</v>
      </c>
      <c r="T10" s="34">
        <v>4918.9859999999999</v>
      </c>
      <c r="U10" s="34">
        <v>5264.9920000000002</v>
      </c>
    </row>
    <row r="11" spans="1:21" ht="30" customHeight="1" x14ac:dyDescent="0.2">
      <c r="A11" s="110" t="s">
        <v>235</v>
      </c>
      <c r="B11" s="111" t="s">
        <v>888</v>
      </c>
      <c r="C11" s="112" t="s">
        <v>236</v>
      </c>
      <c r="D11" s="23" t="s">
        <v>1195</v>
      </c>
      <c r="E11" s="33">
        <v>331862</v>
      </c>
      <c r="F11" s="33">
        <v>297707</v>
      </c>
      <c r="G11" s="33">
        <v>284100</v>
      </c>
      <c r="H11" s="33">
        <v>294686</v>
      </c>
      <c r="I11" s="33" t="s">
        <v>1199</v>
      </c>
      <c r="J11" s="33" t="s">
        <v>1199</v>
      </c>
      <c r="K11" s="33" t="s">
        <v>1199</v>
      </c>
      <c r="L11" s="33" t="s">
        <v>1199</v>
      </c>
      <c r="M11" s="33" t="s">
        <v>1199</v>
      </c>
      <c r="N11" s="33" t="s">
        <v>1199</v>
      </c>
      <c r="O11" s="33" t="s">
        <v>1199</v>
      </c>
      <c r="P11" s="33" t="s">
        <v>1199</v>
      </c>
      <c r="Q11" s="33" t="s">
        <v>1199</v>
      </c>
      <c r="R11" s="33" t="s">
        <v>1199</v>
      </c>
      <c r="S11" s="33" t="s">
        <v>1199</v>
      </c>
      <c r="T11" s="33" t="s">
        <v>1199</v>
      </c>
      <c r="U11" s="33" t="s">
        <v>1199</v>
      </c>
    </row>
    <row r="12" spans="1:21" ht="30" customHeight="1" x14ac:dyDescent="0.2">
      <c r="A12" s="110" t="s">
        <v>235</v>
      </c>
      <c r="B12" s="111" t="s">
        <v>888</v>
      </c>
      <c r="C12" s="112" t="s">
        <v>236</v>
      </c>
      <c r="D12" s="24" t="s">
        <v>1196</v>
      </c>
      <c r="E12" s="34">
        <v>268101.522</v>
      </c>
      <c r="F12" s="34">
        <v>247826.97700000001</v>
      </c>
      <c r="G12" s="34">
        <v>226140.17800000001</v>
      </c>
      <c r="H12" s="34">
        <v>257281.68100000001</v>
      </c>
      <c r="I12" s="34" t="s">
        <v>1199</v>
      </c>
      <c r="J12" s="34" t="s">
        <v>1199</v>
      </c>
      <c r="K12" s="34" t="s">
        <v>1199</v>
      </c>
      <c r="L12" s="34" t="s">
        <v>1199</v>
      </c>
      <c r="M12" s="34" t="s">
        <v>1199</v>
      </c>
      <c r="N12" s="34" t="s">
        <v>1199</v>
      </c>
      <c r="O12" s="34" t="s">
        <v>1199</v>
      </c>
      <c r="P12" s="34" t="s">
        <v>1199</v>
      </c>
      <c r="Q12" s="34" t="s">
        <v>1199</v>
      </c>
      <c r="R12" s="34" t="s">
        <v>1199</v>
      </c>
      <c r="S12" s="34" t="s">
        <v>1199</v>
      </c>
      <c r="T12" s="34" t="s">
        <v>1199</v>
      </c>
      <c r="U12" s="34" t="s">
        <v>1199</v>
      </c>
    </row>
    <row r="13" spans="1:21" ht="30" customHeight="1" x14ac:dyDescent="0.2">
      <c r="A13" s="110" t="s">
        <v>237</v>
      </c>
      <c r="B13" s="111" t="s">
        <v>888</v>
      </c>
      <c r="C13" s="112" t="s">
        <v>238</v>
      </c>
      <c r="D13" s="23" t="s">
        <v>1195</v>
      </c>
      <c r="E13" s="33">
        <v>0</v>
      </c>
      <c r="F13" s="33">
        <v>0</v>
      </c>
      <c r="G13" s="33">
        <v>0</v>
      </c>
      <c r="H13" s="33">
        <v>0</v>
      </c>
      <c r="I13" s="33" t="s">
        <v>1199</v>
      </c>
      <c r="J13" s="33" t="s">
        <v>1199</v>
      </c>
      <c r="K13" s="33">
        <v>0</v>
      </c>
      <c r="L13" s="33">
        <v>0</v>
      </c>
      <c r="M13" s="33">
        <v>0</v>
      </c>
      <c r="N13" s="33">
        <v>0</v>
      </c>
      <c r="O13" s="33">
        <v>0</v>
      </c>
      <c r="P13" s="33">
        <v>0</v>
      </c>
      <c r="Q13" s="33">
        <v>0</v>
      </c>
      <c r="R13" s="33">
        <v>0</v>
      </c>
      <c r="S13" s="33">
        <v>0</v>
      </c>
      <c r="T13" s="33">
        <v>0</v>
      </c>
      <c r="U13" s="33">
        <v>0</v>
      </c>
    </row>
    <row r="14" spans="1:21" ht="30" customHeight="1" x14ac:dyDescent="0.2">
      <c r="A14" s="110" t="s">
        <v>237</v>
      </c>
      <c r="B14" s="111" t="s">
        <v>888</v>
      </c>
      <c r="C14" s="112" t="s">
        <v>238</v>
      </c>
      <c r="D14" s="24" t="s">
        <v>1196</v>
      </c>
      <c r="E14" s="34">
        <v>0</v>
      </c>
      <c r="F14" s="34">
        <v>0</v>
      </c>
      <c r="G14" s="34">
        <v>0</v>
      </c>
      <c r="H14" s="34">
        <v>0</v>
      </c>
      <c r="I14" s="34" t="s">
        <v>1199</v>
      </c>
      <c r="J14" s="34" t="s">
        <v>1199</v>
      </c>
      <c r="K14" s="34">
        <v>0</v>
      </c>
      <c r="L14" s="34">
        <v>0</v>
      </c>
      <c r="M14" s="34">
        <v>0</v>
      </c>
      <c r="N14" s="34">
        <v>0</v>
      </c>
      <c r="O14" s="34">
        <v>0</v>
      </c>
      <c r="P14" s="34">
        <v>0</v>
      </c>
      <c r="Q14" s="34">
        <v>0</v>
      </c>
      <c r="R14" s="34">
        <v>0</v>
      </c>
      <c r="S14" s="34">
        <v>0</v>
      </c>
      <c r="T14" s="34">
        <v>0</v>
      </c>
      <c r="U14" s="34">
        <v>0</v>
      </c>
    </row>
    <row r="15" spans="1:21" ht="30" customHeight="1" x14ac:dyDescent="0.2">
      <c r="A15" s="110" t="s">
        <v>239</v>
      </c>
      <c r="B15" s="111" t="s">
        <v>888</v>
      </c>
      <c r="C15" s="112" t="s">
        <v>240</v>
      </c>
      <c r="D15" s="23" t="s">
        <v>1195</v>
      </c>
      <c r="E15" s="33">
        <v>45109</v>
      </c>
      <c r="F15" s="33">
        <v>44553</v>
      </c>
      <c r="G15" s="33">
        <v>46036</v>
      </c>
      <c r="H15" s="33">
        <v>44179</v>
      </c>
      <c r="I15" s="33" t="s">
        <v>1199</v>
      </c>
      <c r="J15" s="33" t="s">
        <v>1199</v>
      </c>
      <c r="K15" s="33" t="s">
        <v>1199</v>
      </c>
      <c r="L15" s="33" t="s">
        <v>1199</v>
      </c>
      <c r="M15" s="33" t="s">
        <v>1199</v>
      </c>
      <c r="N15" s="33" t="s">
        <v>1199</v>
      </c>
      <c r="O15" s="33" t="s">
        <v>1199</v>
      </c>
      <c r="P15" s="33" t="s">
        <v>1199</v>
      </c>
      <c r="Q15" s="33" t="s">
        <v>1199</v>
      </c>
      <c r="R15" s="33" t="s">
        <v>1199</v>
      </c>
      <c r="S15" s="33" t="s">
        <v>1199</v>
      </c>
      <c r="T15" s="33" t="s">
        <v>1199</v>
      </c>
      <c r="U15" s="33" t="s">
        <v>1199</v>
      </c>
    </row>
    <row r="16" spans="1:21" ht="30" customHeight="1" x14ac:dyDescent="0.2">
      <c r="A16" s="110" t="s">
        <v>239</v>
      </c>
      <c r="B16" s="111" t="s">
        <v>888</v>
      </c>
      <c r="C16" s="112" t="s">
        <v>240</v>
      </c>
      <c r="D16" s="24" t="s">
        <v>1196</v>
      </c>
      <c r="E16" s="34">
        <v>101864.465</v>
      </c>
      <c r="F16" s="34">
        <v>97741.036999999997</v>
      </c>
      <c r="G16" s="34">
        <v>86053.625</v>
      </c>
      <c r="H16" s="34">
        <v>71186.150999999998</v>
      </c>
      <c r="I16" s="34" t="s">
        <v>1199</v>
      </c>
      <c r="J16" s="34" t="s">
        <v>1199</v>
      </c>
      <c r="K16" s="34" t="s">
        <v>1199</v>
      </c>
      <c r="L16" s="34" t="s">
        <v>1199</v>
      </c>
      <c r="M16" s="34" t="s">
        <v>1199</v>
      </c>
      <c r="N16" s="34" t="s">
        <v>1199</v>
      </c>
      <c r="O16" s="34" t="s">
        <v>1199</v>
      </c>
      <c r="P16" s="34" t="s">
        <v>1199</v>
      </c>
      <c r="Q16" s="34" t="s">
        <v>1199</v>
      </c>
      <c r="R16" s="34" t="s">
        <v>1199</v>
      </c>
      <c r="S16" s="34" t="s">
        <v>1199</v>
      </c>
      <c r="T16" s="34" t="s">
        <v>1199</v>
      </c>
      <c r="U16" s="34" t="s">
        <v>1199</v>
      </c>
    </row>
    <row r="17" spans="1:21" ht="30" customHeight="1" x14ac:dyDescent="0.2">
      <c r="A17" s="110" t="s">
        <v>241</v>
      </c>
      <c r="B17" s="111" t="s">
        <v>888</v>
      </c>
      <c r="C17" s="112" t="s">
        <v>242</v>
      </c>
      <c r="D17" s="23" t="s">
        <v>1195</v>
      </c>
      <c r="E17" s="33" t="s">
        <v>1199</v>
      </c>
      <c r="F17" s="33" t="s">
        <v>1199</v>
      </c>
      <c r="G17" s="33" t="s">
        <v>1199</v>
      </c>
      <c r="H17" s="33" t="s">
        <v>1199</v>
      </c>
      <c r="I17" s="33" t="s">
        <v>1199</v>
      </c>
      <c r="J17" s="33" t="s">
        <v>1199</v>
      </c>
      <c r="K17" s="33" t="s">
        <v>1199</v>
      </c>
      <c r="L17" s="33" t="s">
        <v>1199</v>
      </c>
      <c r="M17" s="33" t="s">
        <v>1199</v>
      </c>
      <c r="N17" s="33" t="s">
        <v>1199</v>
      </c>
      <c r="O17" s="33" t="s">
        <v>1199</v>
      </c>
      <c r="P17" s="33" t="s">
        <v>1199</v>
      </c>
      <c r="Q17" s="33" t="s">
        <v>1199</v>
      </c>
      <c r="R17" s="33" t="s">
        <v>1199</v>
      </c>
      <c r="S17" s="33" t="s">
        <v>1199</v>
      </c>
      <c r="T17" s="33" t="s">
        <v>1199</v>
      </c>
      <c r="U17" s="33" t="s">
        <v>1199</v>
      </c>
    </row>
    <row r="18" spans="1:21" ht="30" customHeight="1" x14ac:dyDescent="0.2">
      <c r="A18" s="110" t="s">
        <v>241</v>
      </c>
      <c r="B18" s="111" t="s">
        <v>888</v>
      </c>
      <c r="C18" s="112" t="s">
        <v>242</v>
      </c>
      <c r="D18" s="24" t="s">
        <v>1196</v>
      </c>
      <c r="E18" s="34" t="s">
        <v>1199</v>
      </c>
      <c r="F18" s="34" t="s">
        <v>1199</v>
      </c>
      <c r="G18" s="34" t="s">
        <v>1199</v>
      </c>
      <c r="H18" s="34" t="s">
        <v>1199</v>
      </c>
      <c r="I18" s="34" t="s">
        <v>1199</v>
      </c>
      <c r="J18" s="34" t="s">
        <v>1199</v>
      </c>
      <c r="K18" s="34" t="s">
        <v>1199</v>
      </c>
      <c r="L18" s="34" t="s">
        <v>1199</v>
      </c>
      <c r="M18" s="34" t="s">
        <v>1199</v>
      </c>
      <c r="N18" s="34" t="s">
        <v>1199</v>
      </c>
      <c r="O18" s="34" t="s">
        <v>1199</v>
      </c>
      <c r="P18" s="34" t="s">
        <v>1199</v>
      </c>
      <c r="Q18" s="34" t="s">
        <v>1199</v>
      </c>
      <c r="R18" s="34" t="s">
        <v>1199</v>
      </c>
      <c r="S18" s="34" t="s">
        <v>1199</v>
      </c>
      <c r="T18" s="34" t="s">
        <v>1199</v>
      </c>
      <c r="U18" s="34" t="s">
        <v>1199</v>
      </c>
    </row>
    <row r="19" spans="1:21" ht="30" customHeight="1" x14ac:dyDescent="0.2">
      <c r="A19" s="110" t="s">
        <v>243</v>
      </c>
      <c r="B19" s="111" t="s">
        <v>888</v>
      </c>
      <c r="C19" s="112" t="s">
        <v>244</v>
      </c>
      <c r="D19" s="23" t="s">
        <v>1195</v>
      </c>
      <c r="E19" s="33">
        <v>126430</v>
      </c>
      <c r="F19" s="33">
        <v>119337</v>
      </c>
      <c r="G19" s="33">
        <v>120626</v>
      </c>
      <c r="H19" s="33">
        <v>130946</v>
      </c>
      <c r="I19" s="33">
        <v>121179</v>
      </c>
      <c r="J19" s="33">
        <v>117646.914</v>
      </c>
      <c r="K19" s="33">
        <v>98029.005999999994</v>
      </c>
      <c r="L19" s="33">
        <v>121337.322</v>
      </c>
      <c r="M19" s="33">
        <v>128196.54700000001</v>
      </c>
      <c r="N19" s="33">
        <v>136906</v>
      </c>
      <c r="O19" s="33">
        <v>137005</v>
      </c>
      <c r="P19" s="33">
        <v>132924</v>
      </c>
      <c r="Q19" s="33">
        <v>134808.47899999999</v>
      </c>
      <c r="R19" s="33">
        <v>149317.01</v>
      </c>
      <c r="S19" s="33">
        <v>158240.92499999999</v>
      </c>
      <c r="T19" s="33">
        <v>170529.83499999999</v>
      </c>
      <c r="U19" s="33">
        <v>175225.68900000001</v>
      </c>
    </row>
    <row r="20" spans="1:21" ht="30" customHeight="1" x14ac:dyDescent="0.2">
      <c r="A20" s="110" t="s">
        <v>243</v>
      </c>
      <c r="B20" s="111" t="s">
        <v>888</v>
      </c>
      <c r="C20" s="112" t="s">
        <v>244</v>
      </c>
      <c r="D20" s="24" t="s">
        <v>1196</v>
      </c>
      <c r="E20" s="34">
        <v>302603.56</v>
      </c>
      <c r="F20" s="34">
        <v>260287.82500000001</v>
      </c>
      <c r="G20" s="34">
        <v>258000.66899999999</v>
      </c>
      <c r="H20" s="34">
        <v>294280.49300000002</v>
      </c>
      <c r="I20" s="34">
        <v>295135.995</v>
      </c>
      <c r="J20" s="34">
        <v>300831.79100000003</v>
      </c>
      <c r="K20" s="34">
        <v>304912.13</v>
      </c>
      <c r="L20" s="34">
        <v>313542.24800000002</v>
      </c>
      <c r="M20" s="34">
        <v>324753.14399999997</v>
      </c>
      <c r="N20" s="34">
        <v>337598</v>
      </c>
      <c r="O20" s="34">
        <v>348313</v>
      </c>
      <c r="P20" s="34">
        <v>356621.55699999997</v>
      </c>
      <c r="Q20" s="34">
        <v>376324.41</v>
      </c>
      <c r="R20" s="34">
        <v>424649.51899999997</v>
      </c>
      <c r="S20" s="34">
        <v>503468.00699999998</v>
      </c>
      <c r="T20" s="34">
        <v>656240.18400000001</v>
      </c>
      <c r="U20" s="34">
        <v>697655.36199999996</v>
      </c>
    </row>
    <row r="22" spans="1:21" x14ac:dyDescent="0.2">
      <c r="A22" s="22" t="s">
        <v>1231</v>
      </c>
    </row>
    <row r="23" spans="1:21" x14ac:dyDescent="0.2">
      <c r="A23" s="21" t="s">
        <v>4</v>
      </c>
    </row>
    <row r="24" spans="1:21" x14ac:dyDescent="0.2">
      <c r="A24" t="s">
        <v>2</v>
      </c>
    </row>
    <row r="25" spans="1:21" x14ac:dyDescent="0.2">
      <c r="A25" t="s">
        <v>937</v>
      </c>
    </row>
  </sheetData>
  <mergeCells count="22">
    <mergeCell ref="C15:C16"/>
    <mergeCell ref="C17:C18"/>
    <mergeCell ref="C19:C20"/>
    <mergeCell ref="A2:U2"/>
    <mergeCell ref="A5:U5"/>
    <mergeCell ref="A15:A16"/>
    <mergeCell ref="A17:A18"/>
    <mergeCell ref="A19:A20"/>
    <mergeCell ref="B9:B10"/>
    <mergeCell ref="B11:B12"/>
    <mergeCell ref="B13:B14"/>
    <mergeCell ref="B15:B16"/>
    <mergeCell ref="B17:B18"/>
    <mergeCell ref="B19:B20"/>
    <mergeCell ref="A8:B8"/>
    <mergeCell ref="C8:D8"/>
    <mergeCell ref="A9:A10"/>
    <mergeCell ref="A11:A12"/>
    <mergeCell ref="A13:A14"/>
    <mergeCell ref="C9:C10"/>
    <mergeCell ref="C11:C12"/>
    <mergeCell ref="C13:C14"/>
  </mergeCells>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39"/>
  <sheetViews>
    <sheetView showGridLines="0" workbookViewId="0">
      <pane xSplit="4" ySplit="8" topLeftCell="E9" activePane="bottomRight" state="frozen"/>
      <selection pane="topRight"/>
      <selection pane="bottomLeft"/>
      <selection pane="bottomRight"/>
    </sheetView>
  </sheetViews>
  <sheetFormatPr baseColWidth="10" defaultRowHeight="12.75" x14ac:dyDescent="0.2"/>
  <cols>
    <col min="1" max="1" width="12.7109375" customWidth="1"/>
    <col min="2" max="2" width="5.7109375" customWidth="1"/>
    <col min="3" max="3" width="50.7109375" customWidth="1"/>
    <col min="4" max="4" width="8.7109375" customWidth="1"/>
    <col min="5" max="21" width="13.7109375" customWidth="1"/>
  </cols>
  <sheetData>
    <row r="1" spans="1:21" x14ac:dyDescent="0.2">
      <c r="U1" s="2" t="str">
        <f>HYPERLINK("#'Sommaire'!A1", "retour sommaire")</f>
        <v>retour sommaire</v>
      </c>
    </row>
    <row r="2" spans="1:21" ht="15" x14ac:dyDescent="0.2">
      <c r="A2" s="113" t="s">
        <v>1202</v>
      </c>
      <c r="B2" s="114"/>
      <c r="C2" s="114"/>
      <c r="D2" s="114"/>
      <c r="E2" s="114"/>
      <c r="F2" s="114"/>
      <c r="G2" s="114"/>
      <c r="H2" s="114"/>
      <c r="I2" s="114"/>
      <c r="J2" s="114"/>
      <c r="K2" s="114"/>
      <c r="L2" s="114"/>
      <c r="M2" s="114"/>
      <c r="N2" s="114"/>
      <c r="O2" s="114"/>
      <c r="P2" s="114"/>
      <c r="Q2" s="114"/>
      <c r="R2" s="114"/>
      <c r="S2" s="114"/>
      <c r="T2" s="114"/>
      <c r="U2" s="114"/>
    </row>
    <row r="5" spans="1:21" ht="15" x14ac:dyDescent="0.2">
      <c r="A5" s="113" t="s">
        <v>1232</v>
      </c>
      <c r="B5" s="114"/>
      <c r="C5" s="114"/>
      <c r="D5" s="114"/>
      <c r="E5" s="114"/>
      <c r="F5" s="114"/>
      <c r="G5" s="114"/>
      <c r="H5" s="114"/>
      <c r="I5" s="114"/>
      <c r="J5" s="114"/>
      <c r="K5" s="114"/>
      <c r="L5" s="114"/>
      <c r="M5" s="114"/>
      <c r="N5" s="114"/>
      <c r="O5" s="114"/>
      <c r="P5" s="114"/>
      <c r="Q5" s="114"/>
      <c r="R5" s="114"/>
      <c r="S5" s="114"/>
      <c r="T5" s="114"/>
      <c r="U5" s="114"/>
    </row>
    <row r="6" spans="1:21" x14ac:dyDescent="0.2">
      <c r="U6" s="7" t="s">
        <v>1233</v>
      </c>
    </row>
    <row r="7" spans="1:21" x14ac:dyDescent="0.2">
      <c r="U7" s="7" t="s">
        <v>1205</v>
      </c>
    </row>
    <row r="8" spans="1:21" x14ac:dyDescent="0.2">
      <c r="A8" s="107" t="s">
        <v>6</v>
      </c>
      <c r="B8" s="107" t="s">
        <v>1193</v>
      </c>
      <c r="C8" s="107" t="s">
        <v>7</v>
      </c>
      <c r="D8" s="107" t="s">
        <v>1194</v>
      </c>
      <c r="E8" s="8" t="s">
        <v>889</v>
      </c>
      <c r="F8" s="8" t="s">
        <v>890</v>
      </c>
      <c r="G8" s="8" t="s">
        <v>891</v>
      </c>
      <c r="H8" s="8" t="s">
        <v>892</v>
      </c>
      <c r="I8" s="8" t="s">
        <v>893</v>
      </c>
      <c r="J8" s="8" t="s">
        <v>894</v>
      </c>
      <c r="K8" s="8" t="s">
        <v>895</v>
      </c>
      <c r="L8" s="8" t="s">
        <v>896</v>
      </c>
      <c r="M8" s="8" t="s">
        <v>897</v>
      </c>
      <c r="N8" s="8" t="s">
        <v>898</v>
      </c>
      <c r="O8" s="8" t="s">
        <v>899</v>
      </c>
      <c r="P8" s="8" t="s">
        <v>900</v>
      </c>
      <c r="Q8" s="8" t="s">
        <v>901</v>
      </c>
      <c r="R8" s="8" t="s">
        <v>902</v>
      </c>
      <c r="S8" s="8" t="s">
        <v>903</v>
      </c>
      <c r="T8" s="8" t="s">
        <v>904</v>
      </c>
      <c r="U8" s="8" t="s">
        <v>905</v>
      </c>
    </row>
    <row r="9" spans="1:21" ht="30" customHeight="1" x14ac:dyDescent="0.2">
      <c r="A9" s="110" t="s">
        <v>245</v>
      </c>
      <c r="B9" s="111" t="s">
        <v>888</v>
      </c>
      <c r="C9" s="112" t="s">
        <v>246</v>
      </c>
      <c r="D9" s="23" t="s">
        <v>1195</v>
      </c>
      <c r="E9" s="35">
        <v>114839.57</v>
      </c>
      <c r="F9" s="35">
        <v>102623.24</v>
      </c>
      <c r="G9" s="35">
        <v>137841.18</v>
      </c>
      <c r="H9" s="35">
        <v>104161.55</v>
      </c>
      <c r="I9" s="35">
        <v>138444.1</v>
      </c>
      <c r="J9" s="35">
        <v>98473.57</v>
      </c>
      <c r="K9" s="35">
        <v>107278.75</v>
      </c>
      <c r="L9" s="35">
        <v>103699.25</v>
      </c>
      <c r="M9" s="35">
        <v>130630.48</v>
      </c>
      <c r="N9" s="35">
        <v>126175</v>
      </c>
      <c r="O9" s="35">
        <v>97130</v>
      </c>
      <c r="P9" s="35">
        <v>80305</v>
      </c>
      <c r="Q9" s="35">
        <v>107136</v>
      </c>
      <c r="R9" s="35">
        <v>121473</v>
      </c>
      <c r="S9" s="35">
        <v>133689</v>
      </c>
      <c r="T9" s="35">
        <v>125525</v>
      </c>
      <c r="U9" s="35">
        <v>99702</v>
      </c>
    </row>
    <row r="10" spans="1:21" ht="30" customHeight="1" x14ac:dyDescent="0.2">
      <c r="A10" s="110" t="s">
        <v>245</v>
      </c>
      <c r="B10" s="111" t="s">
        <v>888</v>
      </c>
      <c r="C10" s="112" t="s">
        <v>246</v>
      </c>
      <c r="D10" s="24" t="s">
        <v>1196</v>
      </c>
      <c r="E10" s="36">
        <v>7629</v>
      </c>
      <c r="F10" s="36">
        <v>7078</v>
      </c>
      <c r="G10" s="36">
        <v>12162</v>
      </c>
      <c r="H10" s="36">
        <v>9386.2209999999995</v>
      </c>
      <c r="I10" s="36">
        <v>9183.4560000000001</v>
      </c>
      <c r="J10" s="36">
        <v>8332.8739999999998</v>
      </c>
      <c r="K10" s="36">
        <v>9029.9979999999996</v>
      </c>
      <c r="L10" s="36">
        <v>8571.4150000000009</v>
      </c>
      <c r="M10" s="36">
        <v>11499.712</v>
      </c>
      <c r="N10" s="36">
        <v>10536</v>
      </c>
      <c r="O10" s="36">
        <v>7387</v>
      </c>
      <c r="P10" s="36">
        <v>7432.0659999999998</v>
      </c>
      <c r="Q10" s="36">
        <v>7279.09</v>
      </c>
      <c r="R10" s="36">
        <v>9247.9419999999991</v>
      </c>
      <c r="S10" s="36">
        <v>11399.697</v>
      </c>
      <c r="T10" s="36">
        <v>13426.415000000001</v>
      </c>
      <c r="U10" s="36">
        <v>11300.052</v>
      </c>
    </row>
    <row r="11" spans="1:21" ht="30" customHeight="1" x14ac:dyDescent="0.2">
      <c r="A11" s="110" t="s">
        <v>247</v>
      </c>
      <c r="B11" s="111" t="s">
        <v>1198</v>
      </c>
      <c r="C11" s="112" t="s">
        <v>248</v>
      </c>
      <c r="D11" s="23" t="s">
        <v>1195</v>
      </c>
      <c r="E11" s="35">
        <v>0</v>
      </c>
      <c r="F11" s="35">
        <v>0</v>
      </c>
      <c r="G11" s="35">
        <v>0</v>
      </c>
      <c r="H11" s="35">
        <v>0</v>
      </c>
      <c r="I11" s="35">
        <v>0</v>
      </c>
      <c r="J11" s="35">
        <v>0</v>
      </c>
      <c r="K11" s="35">
        <v>0</v>
      </c>
      <c r="L11" s="35" t="s">
        <v>1199</v>
      </c>
      <c r="M11" s="35" t="s">
        <v>1199</v>
      </c>
      <c r="N11" s="35" t="s">
        <v>1199</v>
      </c>
      <c r="O11" s="35" t="s">
        <v>1199</v>
      </c>
      <c r="P11" s="35" t="s">
        <v>1199</v>
      </c>
      <c r="Q11" s="35">
        <v>0</v>
      </c>
      <c r="R11" s="35">
        <v>0</v>
      </c>
      <c r="S11" s="35">
        <v>0</v>
      </c>
      <c r="T11" s="35">
        <v>0</v>
      </c>
      <c r="U11" s="35">
        <v>0</v>
      </c>
    </row>
    <row r="12" spans="1:21" ht="30" customHeight="1" x14ac:dyDescent="0.2">
      <c r="A12" s="110" t="s">
        <v>247</v>
      </c>
      <c r="B12" s="111" t="s">
        <v>1198</v>
      </c>
      <c r="C12" s="112" t="s">
        <v>248</v>
      </c>
      <c r="D12" s="24" t="s">
        <v>1196</v>
      </c>
      <c r="E12" s="36">
        <v>0</v>
      </c>
      <c r="F12" s="36">
        <v>0</v>
      </c>
      <c r="G12" s="36">
        <v>0</v>
      </c>
      <c r="H12" s="36">
        <v>0</v>
      </c>
      <c r="I12" s="36">
        <v>0</v>
      </c>
      <c r="J12" s="36">
        <v>0</v>
      </c>
      <c r="K12" s="36">
        <v>0</v>
      </c>
      <c r="L12" s="36" t="s">
        <v>1199</v>
      </c>
      <c r="M12" s="36" t="s">
        <v>1199</v>
      </c>
      <c r="N12" s="36" t="s">
        <v>1199</v>
      </c>
      <c r="O12" s="36" t="s">
        <v>1199</v>
      </c>
      <c r="P12" s="36" t="s">
        <v>1199</v>
      </c>
      <c r="Q12" s="36">
        <v>0</v>
      </c>
      <c r="R12" s="36">
        <v>0</v>
      </c>
      <c r="S12" s="36">
        <v>0</v>
      </c>
      <c r="T12" s="36">
        <v>0</v>
      </c>
      <c r="U12" s="36">
        <v>0</v>
      </c>
    </row>
    <row r="13" spans="1:21" ht="30" customHeight="1" x14ac:dyDescent="0.2">
      <c r="A13" s="110" t="s">
        <v>249</v>
      </c>
      <c r="B13" s="111" t="s">
        <v>888</v>
      </c>
      <c r="C13" s="112" t="s">
        <v>250</v>
      </c>
      <c r="D13" s="23" t="s">
        <v>1195</v>
      </c>
      <c r="E13" s="35">
        <v>3944718.02</v>
      </c>
      <c r="F13" s="35">
        <v>4060048</v>
      </c>
      <c r="G13" s="35">
        <v>5145071.84</v>
      </c>
      <c r="H13" s="35">
        <v>5809763.9299999997</v>
      </c>
      <c r="I13" s="35">
        <v>5958878.9100000001</v>
      </c>
      <c r="J13" s="35">
        <v>6315465.3799999999</v>
      </c>
      <c r="K13" s="35">
        <v>5891765.8499999996</v>
      </c>
      <c r="L13" s="35">
        <v>5750203.96</v>
      </c>
      <c r="M13" s="35">
        <v>5096894.57</v>
      </c>
      <c r="N13" s="35">
        <v>4849821</v>
      </c>
      <c r="O13" s="35">
        <v>4503108</v>
      </c>
      <c r="P13" s="35">
        <v>4446905</v>
      </c>
      <c r="Q13" s="35">
        <v>3486020</v>
      </c>
      <c r="R13" s="35">
        <v>3862682</v>
      </c>
      <c r="S13" s="35">
        <v>3815003</v>
      </c>
      <c r="T13" s="35">
        <v>3625986</v>
      </c>
      <c r="U13" s="35">
        <v>2882739</v>
      </c>
    </row>
    <row r="14" spans="1:21" ht="30" customHeight="1" x14ac:dyDescent="0.2">
      <c r="A14" s="110" t="s">
        <v>249</v>
      </c>
      <c r="B14" s="111" t="s">
        <v>888</v>
      </c>
      <c r="C14" s="112" t="s">
        <v>250</v>
      </c>
      <c r="D14" s="24" t="s">
        <v>1196</v>
      </c>
      <c r="E14" s="36">
        <v>370067</v>
      </c>
      <c r="F14" s="36">
        <v>443850</v>
      </c>
      <c r="G14" s="36">
        <v>468124</v>
      </c>
      <c r="H14" s="36">
        <v>550483.83499999996</v>
      </c>
      <c r="I14" s="36">
        <v>591761.64099999995</v>
      </c>
      <c r="J14" s="36">
        <v>623567.78500000003</v>
      </c>
      <c r="K14" s="36">
        <v>554996.72499999998</v>
      </c>
      <c r="L14" s="36">
        <v>571290.17299999995</v>
      </c>
      <c r="M14" s="36">
        <v>486138.07799999998</v>
      </c>
      <c r="N14" s="36">
        <v>488986</v>
      </c>
      <c r="O14" s="36">
        <v>471108</v>
      </c>
      <c r="P14" s="36">
        <v>454503.42200000002</v>
      </c>
      <c r="Q14" s="36">
        <v>361449.88199999998</v>
      </c>
      <c r="R14" s="36">
        <v>372849.98100000003</v>
      </c>
      <c r="S14" s="36">
        <v>375018.00699999998</v>
      </c>
      <c r="T14" s="36">
        <v>433717.11700000003</v>
      </c>
      <c r="U14" s="36">
        <v>360252.685</v>
      </c>
    </row>
    <row r="15" spans="1:21" ht="30" customHeight="1" x14ac:dyDescent="0.2">
      <c r="A15" s="110" t="s">
        <v>251</v>
      </c>
      <c r="B15" s="111" t="s">
        <v>1197</v>
      </c>
      <c r="C15" s="112" t="s">
        <v>252</v>
      </c>
      <c r="D15" s="23" t="s">
        <v>1195</v>
      </c>
      <c r="E15" s="35">
        <v>0</v>
      </c>
      <c r="F15" s="35">
        <v>0</v>
      </c>
      <c r="G15" s="35">
        <v>0</v>
      </c>
      <c r="H15" s="35">
        <v>0</v>
      </c>
      <c r="I15" s="35" t="s">
        <v>1199</v>
      </c>
      <c r="J15" s="35" t="s">
        <v>1199</v>
      </c>
      <c r="K15" s="35" t="s">
        <v>1199</v>
      </c>
      <c r="L15" s="35" t="s">
        <v>1199</v>
      </c>
      <c r="M15" s="35">
        <v>0</v>
      </c>
      <c r="N15" s="35">
        <v>0</v>
      </c>
      <c r="O15" s="35">
        <v>0</v>
      </c>
      <c r="P15" s="35">
        <v>0</v>
      </c>
      <c r="Q15" s="35" t="s">
        <v>1199</v>
      </c>
      <c r="R15" s="35" t="s">
        <v>1199</v>
      </c>
      <c r="S15" s="35">
        <v>273470</v>
      </c>
      <c r="T15" s="35">
        <v>232297</v>
      </c>
      <c r="U15" s="35">
        <v>186443</v>
      </c>
    </row>
    <row r="16" spans="1:21" ht="30" customHeight="1" x14ac:dyDescent="0.2">
      <c r="A16" s="110" t="s">
        <v>251</v>
      </c>
      <c r="B16" s="111" t="s">
        <v>1197</v>
      </c>
      <c r="C16" s="112" t="s">
        <v>252</v>
      </c>
      <c r="D16" s="24" t="s">
        <v>1196</v>
      </c>
      <c r="E16" s="36">
        <v>0</v>
      </c>
      <c r="F16" s="36">
        <v>0</v>
      </c>
      <c r="G16" s="36">
        <v>0</v>
      </c>
      <c r="H16" s="36">
        <v>0</v>
      </c>
      <c r="I16" s="36" t="s">
        <v>1199</v>
      </c>
      <c r="J16" s="36" t="s">
        <v>1199</v>
      </c>
      <c r="K16" s="36" t="s">
        <v>1199</v>
      </c>
      <c r="L16" s="36" t="s">
        <v>1199</v>
      </c>
      <c r="M16" s="36">
        <v>0</v>
      </c>
      <c r="N16" s="36">
        <v>0</v>
      </c>
      <c r="O16" s="36">
        <v>0</v>
      </c>
      <c r="P16" s="36">
        <v>0</v>
      </c>
      <c r="Q16" s="36" t="s">
        <v>1199</v>
      </c>
      <c r="R16" s="36" t="s">
        <v>1199</v>
      </c>
      <c r="S16" s="36">
        <v>19448.958999999999</v>
      </c>
      <c r="T16" s="36">
        <v>20942.257000000001</v>
      </c>
      <c r="U16" s="36">
        <v>22798.462</v>
      </c>
    </row>
    <row r="17" spans="1:21" ht="30" customHeight="1" x14ac:dyDescent="0.2">
      <c r="A17" s="110" t="s">
        <v>253</v>
      </c>
      <c r="B17" s="111" t="s">
        <v>1197</v>
      </c>
      <c r="C17" s="112" t="s">
        <v>254</v>
      </c>
      <c r="D17" s="23" t="s">
        <v>1195</v>
      </c>
      <c r="E17" s="35">
        <v>332219.96999999997</v>
      </c>
      <c r="F17" s="35">
        <v>259639.74</v>
      </c>
      <c r="G17" s="35">
        <v>355700.74</v>
      </c>
      <c r="H17" s="35">
        <v>432979.31</v>
      </c>
      <c r="I17" s="35">
        <v>402053.57</v>
      </c>
      <c r="J17" s="35">
        <v>366371.37</v>
      </c>
      <c r="K17" s="35">
        <v>337293.31</v>
      </c>
      <c r="L17" s="35">
        <v>310005.7</v>
      </c>
      <c r="M17" s="35">
        <v>285810.81</v>
      </c>
      <c r="N17" s="35">
        <v>257090</v>
      </c>
      <c r="O17" s="35">
        <v>218724</v>
      </c>
      <c r="P17" s="35">
        <v>227157</v>
      </c>
      <c r="Q17" s="35">
        <v>190729</v>
      </c>
      <c r="R17" s="35">
        <v>224345</v>
      </c>
      <c r="S17" s="35">
        <v>239033</v>
      </c>
      <c r="T17" s="35">
        <v>191859</v>
      </c>
      <c r="U17" s="35">
        <v>157959</v>
      </c>
    </row>
    <row r="18" spans="1:21" ht="30" customHeight="1" x14ac:dyDescent="0.2">
      <c r="A18" s="110" t="s">
        <v>253</v>
      </c>
      <c r="B18" s="111" t="s">
        <v>1197</v>
      </c>
      <c r="C18" s="112" t="s">
        <v>254</v>
      </c>
      <c r="D18" s="24" t="s">
        <v>1196</v>
      </c>
      <c r="E18" s="36">
        <v>25179</v>
      </c>
      <c r="F18" s="36">
        <v>26401</v>
      </c>
      <c r="G18" s="36">
        <v>35687</v>
      </c>
      <c r="H18" s="36">
        <v>41427.576999999997</v>
      </c>
      <c r="I18" s="36">
        <v>40951.972999999998</v>
      </c>
      <c r="J18" s="36">
        <v>40490.864999999998</v>
      </c>
      <c r="K18" s="36">
        <v>36783.474000000002</v>
      </c>
      <c r="L18" s="36">
        <v>34210.478999999999</v>
      </c>
      <c r="M18" s="36">
        <v>31837.933000000001</v>
      </c>
      <c r="N18" s="36">
        <v>30954</v>
      </c>
      <c r="O18" s="36">
        <v>28626</v>
      </c>
      <c r="P18" s="36">
        <v>28853.519</v>
      </c>
      <c r="Q18" s="36">
        <v>24796.937000000002</v>
      </c>
      <c r="R18" s="36">
        <v>28670.191999999999</v>
      </c>
      <c r="S18" s="36">
        <v>30953.65</v>
      </c>
      <c r="T18" s="36">
        <v>29962.945</v>
      </c>
      <c r="U18" s="36">
        <v>24753.517</v>
      </c>
    </row>
    <row r="19" spans="1:21" ht="30" customHeight="1" x14ac:dyDescent="0.2">
      <c r="A19" s="110" t="s">
        <v>255</v>
      </c>
      <c r="B19" s="111" t="s">
        <v>1197</v>
      </c>
      <c r="C19" s="112" t="s">
        <v>256</v>
      </c>
      <c r="D19" s="23" t="s">
        <v>1195</v>
      </c>
      <c r="E19" s="35">
        <v>380927.94</v>
      </c>
      <c r="F19" s="35" t="s">
        <v>1199</v>
      </c>
      <c r="G19" s="35" t="s">
        <v>1199</v>
      </c>
      <c r="H19" s="35" t="s">
        <v>1199</v>
      </c>
      <c r="I19" s="35">
        <v>451449.5</v>
      </c>
      <c r="J19" s="35">
        <v>469096.19</v>
      </c>
      <c r="K19" s="35">
        <v>466685.52</v>
      </c>
      <c r="L19" s="35">
        <v>456326.26</v>
      </c>
      <c r="M19" s="35">
        <v>434140.29</v>
      </c>
      <c r="N19" s="35">
        <v>394820</v>
      </c>
      <c r="O19" s="35">
        <v>415614</v>
      </c>
      <c r="P19" s="35">
        <v>439618</v>
      </c>
      <c r="Q19" s="35">
        <v>403557</v>
      </c>
      <c r="R19" s="35">
        <v>440115</v>
      </c>
      <c r="S19" s="35">
        <v>508457</v>
      </c>
      <c r="T19" s="35">
        <v>515358</v>
      </c>
      <c r="U19" s="35">
        <v>455750</v>
      </c>
    </row>
    <row r="20" spans="1:21" ht="30" customHeight="1" x14ac:dyDescent="0.2">
      <c r="A20" s="110" t="s">
        <v>255</v>
      </c>
      <c r="B20" s="111" t="s">
        <v>1197</v>
      </c>
      <c r="C20" s="112" t="s">
        <v>256</v>
      </c>
      <c r="D20" s="24" t="s">
        <v>1196</v>
      </c>
      <c r="E20" s="36">
        <v>32458</v>
      </c>
      <c r="F20" s="36" t="s">
        <v>1199</v>
      </c>
      <c r="G20" s="36" t="s">
        <v>1199</v>
      </c>
      <c r="H20" s="36" t="s">
        <v>1199</v>
      </c>
      <c r="I20" s="36">
        <v>36205.775000000001</v>
      </c>
      <c r="J20" s="36">
        <v>38136.343999999997</v>
      </c>
      <c r="K20" s="36">
        <v>36296.902000000002</v>
      </c>
      <c r="L20" s="36">
        <v>37654.466</v>
      </c>
      <c r="M20" s="36">
        <v>50135.822999999997</v>
      </c>
      <c r="N20" s="36">
        <v>47075</v>
      </c>
      <c r="O20" s="36">
        <v>44766</v>
      </c>
      <c r="P20" s="36">
        <v>44734.73</v>
      </c>
      <c r="Q20" s="36">
        <v>43820.959000000003</v>
      </c>
      <c r="R20" s="36">
        <v>47785.447999999997</v>
      </c>
      <c r="S20" s="36">
        <v>59287.576000000001</v>
      </c>
      <c r="T20" s="36">
        <v>69694.159</v>
      </c>
      <c r="U20" s="36">
        <v>60120.892999999996</v>
      </c>
    </row>
    <row r="21" spans="1:21" ht="30" customHeight="1" x14ac:dyDescent="0.2">
      <c r="A21" s="110" t="s">
        <v>257</v>
      </c>
      <c r="B21" s="111" t="s">
        <v>1197</v>
      </c>
      <c r="C21" s="112" t="s">
        <v>258</v>
      </c>
      <c r="D21" s="23" t="s">
        <v>1195</v>
      </c>
      <c r="E21" s="35">
        <v>383835.23</v>
      </c>
      <c r="F21" s="35">
        <v>340393.45</v>
      </c>
      <c r="G21" s="35">
        <v>348251.81</v>
      </c>
      <c r="H21" s="35">
        <v>433977.13</v>
      </c>
      <c r="I21" s="35">
        <v>378190.1</v>
      </c>
      <c r="J21" s="35">
        <v>345750.86</v>
      </c>
      <c r="K21" s="35">
        <v>317783.3</v>
      </c>
      <c r="L21" s="35">
        <v>296312.88</v>
      </c>
      <c r="M21" s="35">
        <v>293459.14</v>
      </c>
      <c r="N21" s="35">
        <v>251164</v>
      </c>
      <c r="O21" s="35">
        <v>210862</v>
      </c>
      <c r="P21" s="35">
        <v>221604</v>
      </c>
      <c r="Q21" s="35">
        <v>320579</v>
      </c>
      <c r="R21" s="35">
        <v>376882</v>
      </c>
      <c r="S21" s="35">
        <v>435055</v>
      </c>
      <c r="T21" s="35">
        <v>398179</v>
      </c>
      <c r="U21" s="35">
        <v>469624</v>
      </c>
    </row>
    <row r="22" spans="1:21" ht="30" customHeight="1" x14ac:dyDescent="0.2">
      <c r="A22" s="110" t="s">
        <v>257</v>
      </c>
      <c r="B22" s="111" t="s">
        <v>1197</v>
      </c>
      <c r="C22" s="112" t="s">
        <v>258</v>
      </c>
      <c r="D22" s="24" t="s">
        <v>1196</v>
      </c>
      <c r="E22" s="36">
        <v>31485</v>
      </c>
      <c r="F22" s="36">
        <v>28047</v>
      </c>
      <c r="G22" s="36">
        <v>27032</v>
      </c>
      <c r="H22" s="36">
        <v>32629.881000000001</v>
      </c>
      <c r="I22" s="36">
        <v>29671.527999999998</v>
      </c>
      <c r="J22" s="36">
        <v>33811.21</v>
      </c>
      <c r="K22" s="36">
        <v>30440.814999999999</v>
      </c>
      <c r="L22" s="36">
        <v>28126.121999999999</v>
      </c>
      <c r="M22" s="36">
        <v>28082.609</v>
      </c>
      <c r="N22" s="36">
        <v>24336</v>
      </c>
      <c r="O22" s="36">
        <v>22177</v>
      </c>
      <c r="P22" s="36">
        <v>22940.63</v>
      </c>
      <c r="Q22" s="36">
        <v>26078.391</v>
      </c>
      <c r="R22" s="36">
        <v>30509.487000000001</v>
      </c>
      <c r="S22" s="36">
        <v>35425.165999999997</v>
      </c>
      <c r="T22" s="36">
        <v>37462.553</v>
      </c>
      <c r="U22" s="36">
        <v>39360.660000000003</v>
      </c>
    </row>
    <row r="23" spans="1:21" ht="30" customHeight="1" x14ac:dyDescent="0.2">
      <c r="A23" s="110" t="s">
        <v>259</v>
      </c>
      <c r="B23" s="111" t="s">
        <v>1197</v>
      </c>
      <c r="C23" s="112" t="s">
        <v>260</v>
      </c>
      <c r="D23" s="23" t="s">
        <v>1195</v>
      </c>
      <c r="E23" s="35">
        <v>728915.05</v>
      </c>
      <c r="F23" s="35">
        <v>692798.05</v>
      </c>
      <c r="G23" s="35">
        <v>1178295.3500000001</v>
      </c>
      <c r="H23" s="35">
        <v>1342868.93</v>
      </c>
      <c r="I23" s="35">
        <v>1335983.54</v>
      </c>
      <c r="J23" s="35">
        <v>1363351.01</v>
      </c>
      <c r="K23" s="35">
        <v>1399548.79</v>
      </c>
      <c r="L23" s="35">
        <v>1429756.87</v>
      </c>
      <c r="M23" s="35">
        <v>1494200.62</v>
      </c>
      <c r="N23" s="35">
        <v>1436982</v>
      </c>
      <c r="O23" s="35">
        <v>1276767</v>
      </c>
      <c r="P23" s="35">
        <v>1292392</v>
      </c>
      <c r="Q23" s="35">
        <v>1244765</v>
      </c>
      <c r="R23" s="35">
        <v>1516720</v>
      </c>
      <c r="S23" s="35">
        <v>2031884</v>
      </c>
      <c r="T23" s="35">
        <v>1974613</v>
      </c>
      <c r="U23" s="35">
        <v>1631117</v>
      </c>
    </row>
    <row r="24" spans="1:21" ht="30" customHeight="1" x14ac:dyDescent="0.2">
      <c r="A24" s="110" t="s">
        <v>259</v>
      </c>
      <c r="B24" s="111" t="s">
        <v>1197</v>
      </c>
      <c r="C24" s="112" t="s">
        <v>260</v>
      </c>
      <c r="D24" s="24" t="s">
        <v>1196</v>
      </c>
      <c r="E24" s="36">
        <v>54811</v>
      </c>
      <c r="F24" s="36">
        <v>51563</v>
      </c>
      <c r="G24" s="36">
        <v>88776</v>
      </c>
      <c r="H24" s="36">
        <v>95208.092999999993</v>
      </c>
      <c r="I24" s="36">
        <v>99138.876000000004</v>
      </c>
      <c r="J24" s="36">
        <v>107787.057</v>
      </c>
      <c r="K24" s="36">
        <v>108744.254</v>
      </c>
      <c r="L24" s="36">
        <v>108638.273</v>
      </c>
      <c r="M24" s="36">
        <v>116402.077</v>
      </c>
      <c r="N24" s="36">
        <v>111961</v>
      </c>
      <c r="O24" s="36">
        <v>108688</v>
      </c>
      <c r="P24" s="36">
        <v>100768.23</v>
      </c>
      <c r="Q24" s="36">
        <v>94085.591</v>
      </c>
      <c r="R24" s="36">
        <v>108554.792</v>
      </c>
      <c r="S24" s="36">
        <v>134434.67199999999</v>
      </c>
      <c r="T24" s="36">
        <v>164833.853</v>
      </c>
      <c r="U24" s="36">
        <v>134078.00700000001</v>
      </c>
    </row>
    <row r="25" spans="1:21" ht="30" customHeight="1" x14ac:dyDescent="0.2">
      <c r="A25" s="110" t="s">
        <v>261</v>
      </c>
      <c r="B25" s="111" t="s">
        <v>1197</v>
      </c>
      <c r="C25" s="112" t="s">
        <v>262</v>
      </c>
      <c r="D25" s="23" t="s">
        <v>1195</v>
      </c>
      <c r="E25" s="35">
        <v>1297735.54</v>
      </c>
      <c r="F25" s="35">
        <v>1143938.74</v>
      </c>
      <c r="G25" s="35">
        <v>1334742.74</v>
      </c>
      <c r="H25" s="35">
        <v>1640421.53</v>
      </c>
      <c r="I25" s="35">
        <v>1757478.73</v>
      </c>
      <c r="J25" s="35">
        <v>2010326.95</v>
      </c>
      <c r="K25" s="35">
        <v>2157647.0099999998</v>
      </c>
      <c r="L25" s="35">
        <v>2298752.06</v>
      </c>
      <c r="M25" s="35">
        <v>2236969.9700000002</v>
      </c>
      <c r="N25" s="35">
        <v>2236541</v>
      </c>
      <c r="O25" s="35">
        <v>2062100</v>
      </c>
      <c r="P25" s="35">
        <v>1888403</v>
      </c>
      <c r="Q25" s="35">
        <v>1370880</v>
      </c>
      <c r="R25" s="35">
        <v>1702912</v>
      </c>
      <c r="S25" s="35">
        <v>1778893</v>
      </c>
      <c r="T25" s="35">
        <v>1662208</v>
      </c>
      <c r="U25" s="35">
        <v>990660</v>
      </c>
    </row>
    <row r="26" spans="1:21" ht="30" customHeight="1" x14ac:dyDescent="0.2">
      <c r="A26" s="110" t="s">
        <v>261</v>
      </c>
      <c r="B26" s="111" t="s">
        <v>1197</v>
      </c>
      <c r="C26" s="112" t="s">
        <v>262</v>
      </c>
      <c r="D26" s="24" t="s">
        <v>1196</v>
      </c>
      <c r="E26" s="36">
        <v>134296</v>
      </c>
      <c r="F26" s="36">
        <v>195098</v>
      </c>
      <c r="G26" s="36">
        <v>169854</v>
      </c>
      <c r="H26" s="36">
        <v>169671.75099999999</v>
      </c>
      <c r="I26" s="36">
        <v>208409.70800000001</v>
      </c>
      <c r="J26" s="36">
        <v>239310.617</v>
      </c>
      <c r="K26" s="36">
        <v>261748.61900000001</v>
      </c>
      <c r="L26" s="36">
        <v>269119.114</v>
      </c>
      <c r="M26" s="36">
        <v>259098.58499999999</v>
      </c>
      <c r="N26" s="36">
        <v>254148</v>
      </c>
      <c r="O26" s="36">
        <v>247452</v>
      </c>
      <c r="P26" s="36">
        <v>218899.29800000001</v>
      </c>
      <c r="Q26" s="36">
        <v>143783.41399999999</v>
      </c>
      <c r="R26" s="36">
        <v>166722.73499999999</v>
      </c>
      <c r="S26" s="36">
        <v>172338.86499999999</v>
      </c>
      <c r="T26" s="36">
        <v>183143.52100000001</v>
      </c>
      <c r="U26" s="36">
        <v>112759.40399999999</v>
      </c>
    </row>
    <row r="27" spans="1:21" ht="30" customHeight="1" x14ac:dyDescent="0.2">
      <c r="A27" s="110" t="s">
        <v>263</v>
      </c>
      <c r="B27" s="111" t="s">
        <v>888</v>
      </c>
      <c r="C27" s="112" t="s">
        <v>264</v>
      </c>
      <c r="D27" s="23" t="s">
        <v>1195</v>
      </c>
      <c r="E27" s="35">
        <v>143538.13</v>
      </c>
      <c r="F27" s="35">
        <v>146305.59</v>
      </c>
      <c r="G27" s="35">
        <v>226997</v>
      </c>
      <c r="H27" s="35">
        <v>184758</v>
      </c>
      <c r="I27" s="35">
        <v>211443</v>
      </c>
      <c r="J27" s="35">
        <v>252929.33</v>
      </c>
      <c r="K27" s="35">
        <v>240551.54</v>
      </c>
      <c r="L27" s="35">
        <v>255410.04</v>
      </c>
      <c r="M27" s="35">
        <v>264270.15999999997</v>
      </c>
      <c r="N27" s="35">
        <v>315604</v>
      </c>
      <c r="O27" s="35">
        <v>328769</v>
      </c>
      <c r="P27" s="35">
        <v>379162</v>
      </c>
      <c r="Q27" s="35">
        <v>310806</v>
      </c>
      <c r="R27" s="35">
        <v>272767</v>
      </c>
      <c r="S27" s="35">
        <v>224449</v>
      </c>
      <c r="T27" s="35">
        <v>224735</v>
      </c>
      <c r="U27" s="35">
        <v>157714</v>
      </c>
    </row>
    <row r="28" spans="1:21" ht="30" customHeight="1" x14ac:dyDescent="0.2">
      <c r="A28" s="110" t="s">
        <v>263</v>
      </c>
      <c r="B28" s="111" t="s">
        <v>888</v>
      </c>
      <c r="C28" s="112" t="s">
        <v>264</v>
      </c>
      <c r="D28" s="24" t="s">
        <v>1196</v>
      </c>
      <c r="E28" s="36">
        <v>15025</v>
      </c>
      <c r="F28" s="36">
        <v>15581</v>
      </c>
      <c r="G28" s="36">
        <v>21964</v>
      </c>
      <c r="H28" s="36">
        <v>18137.129000000001</v>
      </c>
      <c r="I28" s="36">
        <v>21047.761999999999</v>
      </c>
      <c r="J28" s="36">
        <v>25422.343000000001</v>
      </c>
      <c r="K28" s="36">
        <v>24514.278999999999</v>
      </c>
      <c r="L28" s="36">
        <v>26856.071</v>
      </c>
      <c r="M28" s="36">
        <v>29395.873</v>
      </c>
      <c r="N28" s="36">
        <v>31088</v>
      </c>
      <c r="O28" s="36">
        <v>34363</v>
      </c>
      <c r="P28" s="36">
        <v>40434.072999999997</v>
      </c>
      <c r="Q28" s="36">
        <v>30815.271000000001</v>
      </c>
      <c r="R28" s="36">
        <v>28470.920999999998</v>
      </c>
      <c r="S28" s="36">
        <v>26150.625</v>
      </c>
      <c r="T28" s="36">
        <v>30478.645</v>
      </c>
      <c r="U28" s="36">
        <v>25641.072</v>
      </c>
    </row>
    <row r="29" spans="1:21" ht="30" customHeight="1" x14ac:dyDescent="0.2">
      <c r="A29" s="110" t="s">
        <v>265</v>
      </c>
      <c r="B29" s="111" t="s">
        <v>1197</v>
      </c>
      <c r="C29" s="112" t="s">
        <v>266</v>
      </c>
      <c r="D29" s="23" t="s">
        <v>1195</v>
      </c>
      <c r="E29" s="35">
        <v>130547.06</v>
      </c>
      <c r="F29" s="35">
        <v>135016.82</v>
      </c>
      <c r="G29" s="35">
        <v>158812.16</v>
      </c>
      <c r="H29" s="35">
        <v>308149.5</v>
      </c>
      <c r="I29" s="35">
        <v>282073.09000000003</v>
      </c>
      <c r="J29" s="35">
        <v>170830.35</v>
      </c>
      <c r="K29" s="35">
        <v>89995.46</v>
      </c>
      <c r="L29" s="35">
        <v>127385.7</v>
      </c>
      <c r="M29" s="35">
        <v>140270.23000000001</v>
      </c>
      <c r="N29" s="35">
        <v>154847</v>
      </c>
      <c r="O29" s="35">
        <v>191392</v>
      </c>
      <c r="P29" s="35">
        <v>252217.25</v>
      </c>
      <c r="Q29" s="35">
        <v>178778.09</v>
      </c>
      <c r="R29" s="35">
        <v>105006.78</v>
      </c>
      <c r="S29" s="35">
        <v>134523.43</v>
      </c>
      <c r="T29" s="35">
        <v>105574.23</v>
      </c>
      <c r="U29" s="35">
        <v>111492.45</v>
      </c>
    </row>
    <row r="30" spans="1:21" ht="30" customHeight="1" x14ac:dyDescent="0.2">
      <c r="A30" s="110" t="s">
        <v>265</v>
      </c>
      <c r="B30" s="111" t="s">
        <v>1197</v>
      </c>
      <c r="C30" s="112" t="s">
        <v>266</v>
      </c>
      <c r="D30" s="24" t="s">
        <v>1196</v>
      </c>
      <c r="E30" s="36">
        <v>19785.502</v>
      </c>
      <c r="F30" s="36">
        <v>25421.405999999999</v>
      </c>
      <c r="G30" s="36">
        <v>21257.624</v>
      </c>
      <c r="H30" s="36">
        <v>36003.294000000002</v>
      </c>
      <c r="I30" s="36">
        <v>40456.709000000003</v>
      </c>
      <c r="J30" s="36">
        <v>22692.021000000001</v>
      </c>
      <c r="K30" s="36">
        <v>13586.665000000001</v>
      </c>
      <c r="L30" s="36">
        <v>20584.357</v>
      </c>
      <c r="M30" s="36">
        <v>22502.401000000002</v>
      </c>
      <c r="N30" s="36">
        <v>26417</v>
      </c>
      <c r="O30" s="36">
        <v>28994</v>
      </c>
      <c r="P30" s="36">
        <v>37674.269999999997</v>
      </c>
      <c r="Q30" s="36">
        <v>27822.535</v>
      </c>
      <c r="R30" s="36">
        <v>17867.061000000002</v>
      </c>
      <c r="S30" s="36">
        <v>26428.17</v>
      </c>
      <c r="T30" s="36">
        <v>23483.525000000001</v>
      </c>
      <c r="U30" s="36">
        <v>24522.425999999999</v>
      </c>
    </row>
    <row r="31" spans="1:21" ht="30" customHeight="1" x14ac:dyDescent="0.2">
      <c r="A31" s="110" t="s">
        <v>267</v>
      </c>
      <c r="B31" s="111" t="s">
        <v>1197</v>
      </c>
      <c r="C31" s="112" t="s">
        <v>268</v>
      </c>
      <c r="D31" s="23" t="s">
        <v>1195</v>
      </c>
      <c r="E31" s="35">
        <v>0</v>
      </c>
      <c r="F31" s="35">
        <v>0</v>
      </c>
      <c r="G31" s="35">
        <v>0</v>
      </c>
      <c r="H31" s="35">
        <v>0</v>
      </c>
      <c r="I31" s="35">
        <v>0</v>
      </c>
      <c r="J31" s="35">
        <v>0</v>
      </c>
      <c r="K31" s="35">
        <v>0</v>
      </c>
      <c r="L31" s="35">
        <v>0</v>
      </c>
      <c r="M31" s="35">
        <v>0</v>
      </c>
      <c r="N31" s="35">
        <v>0</v>
      </c>
      <c r="O31" s="35">
        <v>0</v>
      </c>
      <c r="P31" s="35">
        <v>0</v>
      </c>
      <c r="Q31" s="35" t="s">
        <v>1199</v>
      </c>
      <c r="R31" s="35" t="s">
        <v>1199</v>
      </c>
      <c r="S31" s="35">
        <v>31168</v>
      </c>
      <c r="T31" s="35">
        <v>28945</v>
      </c>
      <c r="U31" s="35">
        <v>32770</v>
      </c>
    </row>
    <row r="32" spans="1:21" ht="30" customHeight="1" x14ac:dyDescent="0.2">
      <c r="A32" s="110" t="s">
        <v>267</v>
      </c>
      <c r="B32" s="111" t="s">
        <v>1197</v>
      </c>
      <c r="C32" s="112" t="s">
        <v>268</v>
      </c>
      <c r="D32" s="24" t="s">
        <v>1196</v>
      </c>
      <c r="E32" s="36">
        <v>0</v>
      </c>
      <c r="F32" s="36">
        <v>0</v>
      </c>
      <c r="G32" s="36">
        <v>0</v>
      </c>
      <c r="H32" s="36">
        <v>0</v>
      </c>
      <c r="I32" s="36">
        <v>0</v>
      </c>
      <c r="J32" s="36">
        <v>0</v>
      </c>
      <c r="K32" s="36">
        <v>0</v>
      </c>
      <c r="L32" s="36">
        <v>0</v>
      </c>
      <c r="M32" s="36">
        <v>0</v>
      </c>
      <c r="N32" s="36">
        <v>0</v>
      </c>
      <c r="O32" s="36">
        <v>0</v>
      </c>
      <c r="P32" s="36">
        <v>0</v>
      </c>
      <c r="Q32" s="36" t="s">
        <v>1199</v>
      </c>
      <c r="R32" s="36" t="s">
        <v>1199</v>
      </c>
      <c r="S32" s="36">
        <v>5463.0529999999999</v>
      </c>
      <c r="T32" s="36">
        <v>5689.7529999999997</v>
      </c>
      <c r="U32" s="36">
        <v>4818.076</v>
      </c>
    </row>
    <row r="34" spans="1:1" x14ac:dyDescent="0.2">
      <c r="A34" s="21" t="s">
        <v>1206</v>
      </c>
    </row>
    <row r="35" spans="1:1" x14ac:dyDescent="0.2">
      <c r="A35" s="21" t="s">
        <v>1234</v>
      </c>
    </row>
    <row r="36" spans="1:1" x14ac:dyDescent="0.2">
      <c r="A36" s="22" t="s">
        <v>1235</v>
      </c>
    </row>
    <row r="37" spans="1:1" x14ac:dyDescent="0.2">
      <c r="A37" s="21" t="s">
        <v>4</v>
      </c>
    </row>
    <row r="38" spans="1:1" x14ac:dyDescent="0.2">
      <c r="A38" t="s">
        <v>2</v>
      </c>
    </row>
    <row r="39" spans="1:1" x14ac:dyDescent="0.2">
      <c r="A39" t="s">
        <v>937</v>
      </c>
    </row>
  </sheetData>
  <mergeCells count="40">
    <mergeCell ref="C25:C26"/>
    <mergeCell ref="C27:C28"/>
    <mergeCell ref="C29:C30"/>
    <mergeCell ref="C31:C32"/>
    <mergeCell ref="A2:U2"/>
    <mergeCell ref="A5:U5"/>
    <mergeCell ref="C15:C16"/>
    <mergeCell ref="C17:C18"/>
    <mergeCell ref="C19:C20"/>
    <mergeCell ref="C21:C22"/>
    <mergeCell ref="C23:C24"/>
    <mergeCell ref="A25:A26"/>
    <mergeCell ref="A27:A28"/>
    <mergeCell ref="A29:A30"/>
    <mergeCell ref="A31:A32"/>
    <mergeCell ref="B9:B10"/>
    <mergeCell ref="B11:B12"/>
    <mergeCell ref="B13:B14"/>
    <mergeCell ref="B15:B16"/>
    <mergeCell ref="B17:B18"/>
    <mergeCell ref="B19:B20"/>
    <mergeCell ref="B21:B22"/>
    <mergeCell ref="B23:B24"/>
    <mergeCell ref="B25:B26"/>
    <mergeCell ref="B27:B28"/>
    <mergeCell ref="B29:B30"/>
    <mergeCell ref="B31:B32"/>
    <mergeCell ref="A15:A16"/>
    <mergeCell ref="A17:A18"/>
    <mergeCell ref="A19:A20"/>
    <mergeCell ref="A21:A22"/>
    <mergeCell ref="A23:A24"/>
    <mergeCell ref="A8:B8"/>
    <mergeCell ref="C8:D8"/>
    <mergeCell ref="A9:A10"/>
    <mergeCell ref="A11:A12"/>
    <mergeCell ref="A13:A14"/>
    <mergeCell ref="C9:C10"/>
    <mergeCell ref="C11:C12"/>
    <mergeCell ref="C13:C14"/>
  </mergeCells>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U54"/>
  <sheetViews>
    <sheetView showGridLines="0" workbookViewId="0">
      <pane xSplit="4" ySplit="8" topLeftCell="E9" activePane="bottomRight" state="frozen"/>
      <selection pane="topRight"/>
      <selection pane="bottomLeft"/>
      <selection pane="bottomRight"/>
    </sheetView>
  </sheetViews>
  <sheetFormatPr baseColWidth="10" defaultRowHeight="12.75" x14ac:dyDescent="0.2"/>
  <cols>
    <col min="1" max="1" width="12.7109375" customWidth="1"/>
    <col min="2" max="2" width="5.7109375" customWidth="1"/>
    <col min="3" max="3" width="50.7109375" customWidth="1"/>
    <col min="4" max="4" width="8.7109375" customWidth="1"/>
    <col min="5" max="21" width="13.7109375" customWidth="1"/>
  </cols>
  <sheetData>
    <row r="1" spans="1:21" x14ac:dyDescent="0.2">
      <c r="U1" s="2" t="str">
        <f>HYPERLINK("#'Sommaire'!A1", "retour sommaire")</f>
        <v>retour sommaire</v>
      </c>
    </row>
    <row r="2" spans="1:21" ht="15" x14ac:dyDescent="0.2">
      <c r="A2" s="113" t="s">
        <v>1202</v>
      </c>
      <c r="B2" s="114"/>
      <c r="C2" s="114"/>
      <c r="D2" s="114"/>
      <c r="E2" s="114"/>
      <c r="F2" s="114"/>
      <c r="G2" s="114"/>
      <c r="H2" s="114"/>
      <c r="I2" s="114"/>
      <c r="J2" s="114"/>
      <c r="K2" s="114"/>
      <c r="L2" s="114"/>
      <c r="M2" s="114"/>
      <c r="N2" s="114"/>
      <c r="O2" s="114"/>
      <c r="P2" s="114"/>
      <c r="Q2" s="114"/>
      <c r="R2" s="114"/>
      <c r="S2" s="114"/>
      <c r="T2" s="114"/>
      <c r="U2" s="114"/>
    </row>
    <row r="5" spans="1:21" ht="15" x14ac:dyDescent="0.2">
      <c r="A5" s="113" t="s">
        <v>1236</v>
      </c>
      <c r="B5" s="114"/>
      <c r="C5" s="114"/>
      <c r="D5" s="114"/>
      <c r="E5" s="114"/>
      <c r="F5" s="114"/>
      <c r="G5" s="114"/>
      <c r="H5" s="114"/>
      <c r="I5" s="114"/>
      <c r="J5" s="114"/>
      <c r="K5" s="114"/>
      <c r="L5" s="114"/>
      <c r="M5" s="114"/>
      <c r="N5" s="114"/>
      <c r="O5" s="114"/>
      <c r="P5" s="114"/>
      <c r="Q5" s="114"/>
      <c r="R5" s="114"/>
      <c r="S5" s="114"/>
      <c r="T5" s="114"/>
      <c r="U5" s="114"/>
    </row>
    <row r="6" spans="1:21" x14ac:dyDescent="0.2">
      <c r="U6" s="7" t="s">
        <v>1204</v>
      </c>
    </row>
    <row r="7" spans="1:21" x14ac:dyDescent="0.2">
      <c r="U7" s="7" t="s">
        <v>1205</v>
      </c>
    </row>
    <row r="8" spans="1:21" x14ac:dyDescent="0.2">
      <c r="A8" s="107" t="s">
        <v>6</v>
      </c>
      <c r="B8" s="107" t="s">
        <v>1193</v>
      </c>
      <c r="C8" s="107" t="s">
        <v>7</v>
      </c>
      <c r="D8" s="107" t="s">
        <v>1194</v>
      </c>
      <c r="E8" s="8" t="s">
        <v>889</v>
      </c>
      <c r="F8" s="8" t="s">
        <v>890</v>
      </c>
      <c r="G8" s="8" t="s">
        <v>891</v>
      </c>
      <c r="H8" s="8" t="s">
        <v>892</v>
      </c>
      <c r="I8" s="8" t="s">
        <v>893</v>
      </c>
      <c r="J8" s="8" t="s">
        <v>894</v>
      </c>
      <c r="K8" s="8" t="s">
        <v>895</v>
      </c>
      <c r="L8" s="8" t="s">
        <v>896</v>
      </c>
      <c r="M8" s="8" t="s">
        <v>897</v>
      </c>
      <c r="N8" s="8" t="s">
        <v>898</v>
      </c>
      <c r="O8" s="8" t="s">
        <v>899</v>
      </c>
      <c r="P8" s="8" t="s">
        <v>900</v>
      </c>
      <c r="Q8" s="8" t="s">
        <v>901</v>
      </c>
      <c r="R8" s="8" t="s">
        <v>902</v>
      </c>
      <c r="S8" s="8" t="s">
        <v>903</v>
      </c>
      <c r="T8" s="8" t="s">
        <v>904</v>
      </c>
      <c r="U8" s="8" t="s">
        <v>905</v>
      </c>
    </row>
    <row r="9" spans="1:21" ht="30" customHeight="1" x14ac:dyDescent="0.2">
      <c r="A9" s="110" t="s">
        <v>269</v>
      </c>
      <c r="B9" s="111" t="s">
        <v>888</v>
      </c>
      <c r="C9" s="112" t="s">
        <v>270</v>
      </c>
      <c r="D9" s="23" t="s">
        <v>1195</v>
      </c>
      <c r="E9" s="37" t="s">
        <v>1199</v>
      </c>
      <c r="F9" s="37" t="s">
        <v>1199</v>
      </c>
      <c r="G9" s="37" t="s">
        <v>1199</v>
      </c>
      <c r="H9" s="37" t="s">
        <v>1199</v>
      </c>
      <c r="I9" s="37">
        <v>491176.32699999999</v>
      </c>
      <c r="J9" s="37">
        <v>459836.35499999998</v>
      </c>
      <c r="K9" s="37">
        <v>466523.78899999999</v>
      </c>
      <c r="L9" s="37">
        <v>490360.495</v>
      </c>
      <c r="M9" s="37">
        <v>485762.266</v>
      </c>
      <c r="N9" s="37">
        <v>464455</v>
      </c>
      <c r="O9" s="37">
        <v>462817</v>
      </c>
      <c r="P9" s="37">
        <v>458175</v>
      </c>
      <c r="Q9" s="37">
        <v>442232.73</v>
      </c>
      <c r="R9" s="37">
        <v>506484.902</v>
      </c>
      <c r="S9" s="37">
        <v>497162.34</v>
      </c>
      <c r="T9" s="37">
        <v>510437.04200000002</v>
      </c>
      <c r="U9" s="37">
        <v>544248.81200000003</v>
      </c>
    </row>
    <row r="10" spans="1:21" ht="30" customHeight="1" x14ac:dyDescent="0.2">
      <c r="A10" s="110" t="s">
        <v>269</v>
      </c>
      <c r="B10" s="111" t="s">
        <v>888</v>
      </c>
      <c r="C10" s="112" t="s">
        <v>270</v>
      </c>
      <c r="D10" s="24" t="s">
        <v>1196</v>
      </c>
      <c r="E10" s="38" t="s">
        <v>1199</v>
      </c>
      <c r="F10" s="38" t="s">
        <v>1199</v>
      </c>
      <c r="G10" s="38" t="s">
        <v>1199</v>
      </c>
      <c r="H10" s="38" t="s">
        <v>1199</v>
      </c>
      <c r="I10" s="38">
        <v>487431.07500000001</v>
      </c>
      <c r="J10" s="38">
        <v>490122.91200000001</v>
      </c>
      <c r="K10" s="38">
        <v>516205.52</v>
      </c>
      <c r="L10" s="38">
        <v>496267.84399999998</v>
      </c>
      <c r="M10" s="38">
        <v>548706.77599999995</v>
      </c>
      <c r="N10" s="38">
        <v>552328</v>
      </c>
      <c r="O10" s="38">
        <v>505949</v>
      </c>
      <c r="P10" s="38">
        <v>520978.57699999999</v>
      </c>
      <c r="Q10" s="38">
        <v>494961.67</v>
      </c>
      <c r="R10" s="38">
        <v>525439.701</v>
      </c>
      <c r="S10" s="38">
        <v>577193.103</v>
      </c>
      <c r="T10" s="38">
        <v>677718.12800000003</v>
      </c>
      <c r="U10" s="38">
        <v>733592.946</v>
      </c>
    </row>
    <row r="11" spans="1:21" ht="30" customHeight="1" x14ac:dyDescent="0.2">
      <c r="A11" s="110" t="s">
        <v>271</v>
      </c>
      <c r="B11" s="111" t="s">
        <v>888</v>
      </c>
      <c r="C11" s="112" t="s">
        <v>272</v>
      </c>
      <c r="D11" s="23" t="s">
        <v>1195</v>
      </c>
      <c r="E11" s="37">
        <v>0</v>
      </c>
      <c r="F11" s="37">
        <v>0</v>
      </c>
      <c r="G11" s="37">
        <v>0</v>
      </c>
      <c r="H11" s="37">
        <v>0</v>
      </c>
      <c r="I11" s="37">
        <v>0</v>
      </c>
      <c r="J11" s="37">
        <v>0</v>
      </c>
      <c r="K11" s="37">
        <v>0</v>
      </c>
      <c r="L11" s="37">
        <v>0</v>
      </c>
      <c r="M11" s="37">
        <v>0</v>
      </c>
      <c r="N11" s="37">
        <v>0</v>
      </c>
      <c r="O11" s="37">
        <v>0</v>
      </c>
      <c r="P11" s="37">
        <v>0</v>
      </c>
      <c r="Q11" s="37">
        <v>0</v>
      </c>
      <c r="R11" s="37">
        <v>0</v>
      </c>
      <c r="S11" s="37">
        <v>0</v>
      </c>
      <c r="T11" s="37">
        <v>0</v>
      </c>
      <c r="U11" s="37">
        <v>0</v>
      </c>
    </row>
    <row r="12" spans="1:21" ht="30" customHeight="1" x14ac:dyDescent="0.2">
      <c r="A12" s="110" t="s">
        <v>271</v>
      </c>
      <c r="B12" s="111" t="s">
        <v>888</v>
      </c>
      <c r="C12" s="112" t="s">
        <v>272</v>
      </c>
      <c r="D12" s="24" t="s">
        <v>1196</v>
      </c>
      <c r="E12" s="38">
        <v>0</v>
      </c>
      <c r="F12" s="38">
        <v>0</v>
      </c>
      <c r="G12" s="38">
        <v>0</v>
      </c>
      <c r="H12" s="38">
        <v>0</v>
      </c>
      <c r="I12" s="38">
        <v>0</v>
      </c>
      <c r="J12" s="38">
        <v>0</v>
      </c>
      <c r="K12" s="38">
        <v>0</v>
      </c>
      <c r="L12" s="38">
        <v>0</v>
      </c>
      <c r="M12" s="38">
        <v>0</v>
      </c>
      <c r="N12" s="38">
        <v>0</v>
      </c>
      <c r="O12" s="38">
        <v>0</v>
      </c>
      <c r="P12" s="38">
        <v>0</v>
      </c>
      <c r="Q12" s="38">
        <v>0</v>
      </c>
      <c r="R12" s="38">
        <v>0</v>
      </c>
      <c r="S12" s="38">
        <v>0</v>
      </c>
      <c r="T12" s="38">
        <v>0</v>
      </c>
      <c r="U12" s="38">
        <v>0</v>
      </c>
    </row>
    <row r="13" spans="1:21" ht="30" customHeight="1" x14ac:dyDescent="0.2">
      <c r="A13" s="110" t="s">
        <v>273</v>
      </c>
      <c r="B13" s="111" t="s">
        <v>888</v>
      </c>
      <c r="C13" s="112" t="s">
        <v>274</v>
      </c>
      <c r="D13" s="23" t="s">
        <v>1195</v>
      </c>
      <c r="E13" s="37">
        <v>11265</v>
      </c>
      <c r="F13" s="37">
        <v>11624</v>
      </c>
      <c r="G13" s="37">
        <v>13160.67</v>
      </c>
      <c r="H13" s="37">
        <v>13815.609</v>
      </c>
      <c r="I13" s="37">
        <v>14747</v>
      </c>
      <c r="J13" s="37">
        <v>13920</v>
      </c>
      <c r="K13" s="37">
        <v>13512</v>
      </c>
      <c r="L13" s="37">
        <v>14110</v>
      </c>
      <c r="M13" s="37">
        <v>11542</v>
      </c>
      <c r="N13" s="37" t="s">
        <v>1199</v>
      </c>
      <c r="O13" s="37">
        <v>9451</v>
      </c>
      <c r="P13" s="37" t="s">
        <v>1199</v>
      </c>
      <c r="Q13" s="37" t="s">
        <v>1199</v>
      </c>
      <c r="R13" s="37" t="s">
        <v>1199</v>
      </c>
      <c r="S13" s="37" t="s">
        <v>1199</v>
      </c>
      <c r="T13" s="37" t="s">
        <v>1199</v>
      </c>
      <c r="U13" s="37" t="s">
        <v>1199</v>
      </c>
    </row>
    <row r="14" spans="1:21" ht="30" customHeight="1" x14ac:dyDescent="0.2">
      <c r="A14" s="110" t="s">
        <v>273</v>
      </c>
      <c r="B14" s="111" t="s">
        <v>888</v>
      </c>
      <c r="C14" s="112" t="s">
        <v>274</v>
      </c>
      <c r="D14" s="24" t="s">
        <v>1196</v>
      </c>
      <c r="E14" s="38">
        <v>30237</v>
      </c>
      <c r="F14" s="38">
        <v>29750</v>
      </c>
      <c r="G14" s="38">
        <v>35163.843000000001</v>
      </c>
      <c r="H14" s="38">
        <v>33814.502</v>
      </c>
      <c r="I14" s="38">
        <v>35947.146000000001</v>
      </c>
      <c r="J14" s="38">
        <v>34936.357000000004</v>
      </c>
      <c r="K14" s="38">
        <v>36041.838000000003</v>
      </c>
      <c r="L14" s="38">
        <v>38616.069000000003</v>
      </c>
      <c r="M14" s="38">
        <v>32869.877</v>
      </c>
      <c r="N14" s="38" t="s">
        <v>1199</v>
      </c>
      <c r="O14" s="38">
        <v>27297</v>
      </c>
      <c r="P14" s="38" t="s">
        <v>1199</v>
      </c>
      <c r="Q14" s="38" t="s">
        <v>1199</v>
      </c>
      <c r="R14" s="38" t="s">
        <v>1199</v>
      </c>
      <c r="S14" s="38" t="s">
        <v>1199</v>
      </c>
      <c r="T14" s="38" t="s">
        <v>1199</v>
      </c>
      <c r="U14" s="38" t="s">
        <v>1199</v>
      </c>
    </row>
    <row r="15" spans="1:21" ht="30" customHeight="1" x14ac:dyDescent="0.2">
      <c r="A15" s="110" t="s">
        <v>275</v>
      </c>
      <c r="B15" s="111" t="s">
        <v>888</v>
      </c>
      <c r="C15" s="112" t="s">
        <v>276</v>
      </c>
      <c r="D15" s="23" t="s">
        <v>1195</v>
      </c>
      <c r="E15" s="37">
        <v>1129</v>
      </c>
      <c r="F15" s="37">
        <v>647</v>
      </c>
      <c r="G15" s="37">
        <v>4377.4279999999999</v>
      </c>
      <c r="H15" s="37">
        <v>1494.654</v>
      </c>
      <c r="I15" s="37">
        <v>1281.982</v>
      </c>
      <c r="J15" s="37">
        <v>1443.5630000000001</v>
      </c>
      <c r="K15" s="37">
        <v>1310.3</v>
      </c>
      <c r="L15" s="37">
        <v>1343.1010000000001</v>
      </c>
      <c r="M15" s="37">
        <v>1470.8150000000001</v>
      </c>
      <c r="N15" s="37">
        <v>1463</v>
      </c>
      <c r="O15" s="37">
        <v>1417</v>
      </c>
      <c r="P15" s="37">
        <v>1432</v>
      </c>
      <c r="Q15" s="37">
        <v>1417.0029999999999</v>
      </c>
      <c r="R15" s="37">
        <v>1592.8219999999999</v>
      </c>
      <c r="S15" s="37">
        <v>1582.0920000000001</v>
      </c>
      <c r="T15" s="37">
        <v>1604.4770000000001</v>
      </c>
      <c r="U15" s="37">
        <v>1634.578</v>
      </c>
    </row>
    <row r="16" spans="1:21" ht="30" customHeight="1" x14ac:dyDescent="0.2">
      <c r="A16" s="110" t="s">
        <v>275</v>
      </c>
      <c r="B16" s="111" t="s">
        <v>888</v>
      </c>
      <c r="C16" s="112" t="s">
        <v>276</v>
      </c>
      <c r="D16" s="24" t="s">
        <v>1196</v>
      </c>
      <c r="E16" s="38">
        <v>29104</v>
      </c>
      <c r="F16" s="38">
        <v>25999</v>
      </c>
      <c r="G16" s="38">
        <v>45279.267999999996</v>
      </c>
      <c r="H16" s="38">
        <v>36383.688999999998</v>
      </c>
      <c r="I16" s="38">
        <v>37508.186000000002</v>
      </c>
      <c r="J16" s="38">
        <v>43477.211000000003</v>
      </c>
      <c r="K16" s="38">
        <v>36717.589999999997</v>
      </c>
      <c r="L16" s="38">
        <v>35092.464999999997</v>
      </c>
      <c r="M16" s="38">
        <v>32312.242999999999</v>
      </c>
      <c r="N16" s="38">
        <v>34216</v>
      </c>
      <c r="O16" s="38">
        <v>35164</v>
      </c>
      <c r="P16" s="38">
        <v>36044.711000000003</v>
      </c>
      <c r="Q16" s="38">
        <v>38642.733999999997</v>
      </c>
      <c r="R16" s="38">
        <v>45558.707000000002</v>
      </c>
      <c r="S16" s="38">
        <v>52104.15</v>
      </c>
      <c r="T16" s="38">
        <v>44395.625</v>
      </c>
      <c r="U16" s="38">
        <v>44037.194000000003</v>
      </c>
    </row>
    <row r="17" spans="1:21" ht="30" customHeight="1" x14ac:dyDescent="0.2">
      <c r="A17" s="110" t="s">
        <v>277</v>
      </c>
      <c r="B17" s="111" t="s">
        <v>888</v>
      </c>
      <c r="C17" s="112" t="s">
        <v>278</v>
      </c>
      <c r="D17" s="23" t="s">
        <v>1195</v>
      </c>
      <c r="E17" s="37">
        <v>4701</v>
      </c>
      <c r="F17" s="37">
        <v>4937</v>
      </c>
      <c r="G17" s="37">
        <v>13359.884</v>
      </c>
      <c r="H17" s="37">
        <v>5966.0829999999996</v>
      </c>
      <c r="I17" s="37">
        <v>8443</v>
      </c>
      <c r="J17" s="37">
        <v>7865</v>
      </c>
      <c r="K17" s="37">
        <v>6232</v>
      </c>
      <c r="L17" s="37">
        <v>6133</v>
      </c>
      <c r="M17" s="37">
        <v>5869</v>
      </c>
      <c r="N17" s="37">
        <v>6104</v>
      </c>
      <c r="O17" s="37">
        <v>6448</v>
      </c>
      <c r="P17" s="37">
        <v>7143</v>
      </c>
      <c r="Q17" s="37">
        <v>6336.4120000000003</v>
      </c>
      <c r="R17" s="37">
        <v>7923.933</v>
      </c>
      <c r="S17" s="37">
        <v>6336.433</v>
      </c>
      <c r="T17" s="37">
        <v>4939.9930000000004</v>
      </c>
      <c r="U17" s="37">
        <v>4371.5429999999997</v>
      </c>
    </row>
    <row r="18" spans="1:21" ht="30" customHeight="1" x14ac:dyDescent="0.2">
      <c r="A18" s="110" t="s">
        <v>277</v>
      </c>
      <c r="B18" s="111" t="s">
        <v>888</v>
      </c>
      <c r="C18" s="112" t="s">
        <v>278</v>
      </c>
      <c r="D18" s="24" t="s">
        <v>1196</v>
      </c>
      <c r="E18" s="38">
        <v>21806</v>
      </c>
      <c r="F18" s="38">
        <v>26596</v>
      </c>
      <c r="G18" s="38">
        <v>64887.004000000001</v>
      </c>
      <c r="H18" s="38">
        <v>32077.602999999999</v>
      </c>
      <c r="I18" s="38">
        <v>41650.936999999998</v>
      </c>
      <c r="J18" s="38">
        <v>40616.627999999997</v>
      </c>
      <c r="K18" s="38">
        <v>36482.658000000003</v>
      </c>
      <c r="L18" s="38">
        <v>36516.023999999998</v>
      </c>
      <c r="M18" s="38">
        <v>33154.366999999998</v>
      </c>
      <c r="N18" s="38">
        <v>33063</v>
      </c>
      <c r="O18" s="38">
        <v>34222</v>
      </c>
      <c r="P18" s="38">
        <v>36917.908000000003</v>
      </c>
      <c r="Q18" s="38">
        <v>34671.754999999997</v>
      </c>
      <c r="R18" s="38">
        <v>42775.982000000004</v>
      </c>
      <c r="S18" s="38">
        <v>41322.101999999999</v>
      </c>
      <c r="T18" s="38">
        <v>39351.748</v>
      </c>
      <c r="U18" s="38">
        <v>38110.017999999996</v>
      </c>
    </row>
    <row r="19" spans="1:21" ht="30" customHeight="1" x14ac:dyDescent="0.2">
      <c r="A19" s="110" t="s">
        <v>279</v>
      </c>
      <c r="B19" s="111" t="s">
        <v>1197</v>
      </c>
      <c r="C19" s="112" t="s">
        <v>280</v>
      </c>
      <c r="D19" s="23" t="s">
        <v>1195</v>
      </c>
      <c r="E19" s="37">
        <v>322159</v>
      </c>
      <c r="F19" s="37">
        <v>301451</v>
      </c>
      <c r="G19" s="37">
        <v>288371</v>
      </c>
      <c r="H19" s="37">
        <v>282840</v>
      </c>
      <c r="I19" s="37">
        <v>287318</v>
      </c>
      <c r="J19" s="37">
        <v>277011.50799999997</v>
      </c>
      <c r="K19" s="37">
        <v>270662.59100000001</v>
      </c>
      <c r="L19" s="37">
        <v>259021.33600000001</v>
      </c>
      <c r="M19" s="37">
        <v>232747.31599999999</v>
      </c>
      <c r="N19" s="37">
        <v>218821</v>
      </c>
      <c r="O19" s="37">
        <v>218118</v>
      </c>
      <c r="P19" s="37">
        <v>231589</v>
      </c>
      <c r="Q19" s="37">
        <v>254178.46400000001</v>
      </c>
      <c r="R19" s="37">
        <v>230978.908</v>
      </c>
      <c r="S19" s="37">
        <v>225758.30900000001</v>
      </c>
      <c r="T19" s="37">
        <v>223288.14199999999</v>
      </c>
      <c r="U19" s="37">
        <v>210559.696</v>
      </c>
    </row>
    <row r="20" spans="1:21" ht="30" customHeight="1" x14ac:dyDescent="0.2">
      <c r="A20" s="110" t="s">
        <v>279</v>
      </c>
      <c r="B20" s="111" t="s">
        <v>1197</v>
      </c>
      <c r="C20" s="112" t="s">
        <v>280</v>
      </c>
      <c r="D20" s="24" t="s">
        <v>1196</v>
      </c>
      <c r="E20" s="38">
        <v>230105</v>
      </c>
      <c r="F20" s="38">
        <v>243300</v>
      </c>
      <c r="G20" s="38">
        <v>213928</v>
      </c>
      <c r="H20" s="38">
        <v>213373</v>
      </c>
      <c r="I20" s="38">
        <v>257375</v>
      </c>
      <c r="J20" s="38">
        <v>236628.21</v>
      </c>
      <c r="K20" s="38">
        <v>239169.86900000001</v>
      </c>
      <c r="L20" s="38">
        <v>241503.37100000001</v>
      </c>
      <c r="M20" s="38">
        <v>222806.43700000001</v>
      </c>
      <c r="N20" s="38">
        <v>219526</v>
      </c>
      <c r="O20" s="38">
        <v>216481</v>
      </c>
      <c r="P20" s="38">
        <v>218311.18599999999</v>
      </c>
      <c r="Q20" s="38">
        <v>245818.19699999999</v>
      </c>
      <c r="R20" s="38">
        <v>227429.85500000001</v>
      </c>
      <c r="S20" s="38">
        <v>242740.99900000001</v>
      </c>
      <c r="T20" s="38">
        <v>278955.24900000001</v>
      </c>
      <c r="U20" s="38">
        <v>272575.538</v>
      </c>
    </row>
    <row r="21" spans="1:21" ht="30" customHeight="1" x14ac:dyDescent="0.2">
      <c r="A21" s="110" t="s">
        <v>281</v>
      </c>
      <c r="B21" s="111" t="s">
        <v>1197</v>
      </c>
      <c r="C21" s="112" t="s">
        <v>282</v>
      </c>
      <c r="D21" s="23" t="s">
        <v>1195</v>
      </c>
      <c r="E21" s="37">
        <v>117746</v>
      </c>
      <c r="F21" s="37">
        <v>116661</v>
      </c>
      <c r="G21" s="37">
        <v>118246</v>
      </c>
      <c r="H21" s="37">
        <v>111103</v>
      </c>
      <c r="I21" s="37">
        <v>113108</v>
      </c>
      <c r="J21" s="37">
        <v>103463.049</v>
      </c>
      <c r="K21" s="37">
        <v>115110.607</v>
      </c>
      <c r="L21" s="37">
        <v>115149.716</v>
      </c>
      <c r="M21" s="37">
        <v>96335.245999999999</v>
      </c>
      <c r="N21" s="37">
        <v>83450</v>
      </c>
      <c r="O21" s="37">
        <v>75829</v>
      </c>
      <c r="P21" s="37">
        <v>70596</v>
      </c>
      <c r="Q21" s="37">
        <v>77013.682000000001</v>
      </c>
      <c r="R21" s="37">
        <v>70146.839000000007</v>
      </c>
      <c r="S21" s="37">
        <v>63970.807000000001</v>
      </c>
      <c r="T21" s="37">
        <v>64336.701999999997</v>
      </c>
      <c r="U21" s="37">
        <v>66939.615999999995</v>
      </c>
    </row>
    <row r="22" spans="1:21" ht="30" customHeight="1" x14ac:dyDescent="0.2">
      <c r="A22" s="110" t="s">
        <v>281</v>
      </c>
      <c r="B22" s="111" t="s">
        <v>1197</v>
      </c>
      <c r="C22" s="112" t="s">
        <v>282</v>
      </c>
      <c r="D22" s="24" t="s">
        <v>1196</v>
      </c>
      <c r="E22" s="38">
        <v>84652</v>
      </c>
      <c r="F22" s="38">
        <v>91396</v>
      </c>
      <c r="G22" s="38">
        <v>89273</v>
      </c>
      <c r="H22" s="38">
        <v>83660</v>
      </c>
      <c r="I22" s="38">
        <v>98413</v>
      </c>
      <c r="J22" s="38">
        <v>95365.646999999997</v>
      </c>
      <c r="K22" s="38">
        <v>104676.575</v>
      </c>
      <c r="L22" s="38">
        <v>106608.05</v>
      </c>
      <c r="M22" s="38">
        <v>91146.47</v>
      </c>
      <c r="N22" s="38">
        <v>84025</v>
      </c>
      <c r="O22" s="38">
        <v>77231</v>
      </c>
      <c r="P22" s="38">
        <v>74381.172999999995</v>
      </c>
      <c r="Q22" s="38">
        <v>84136.638000000006</v>
      </c>
      <c r="R22" s="38">
        <v>79039.301000000007</v>
      </c>
      <c r="S22" s="38">
        <v>78047.123999999996</v>
      </c>
      <c r="T22" s="38">
        <v>91593.634999999995</v>
      </c>
      <c r="U22" s="38">
        <v>96209.611999999994</v>
      </c>
    </row>
    <row r="23" spans="1:21" ht="30" customHeight="1" x14ac:dyDescent="0.2">
      <c r="A23" s="110" t="s">
        <v>283</v>
      </c>
      <c r="B23" s="111" t="s">
        <v>1197</v>
      </c>
      <c r="C23" s="112" t="s">
        <v>284</v>
      </c>
      <c r="D23" s="23" t="s">
        <v>1195</v>
      </c>
      <c r="E23" s="37">
        <v>12286</v>
      </c>
      <c r="F23" s="37">
        <v>11053</v>
      </c>
      <c r="G23" s="37">
        <v>12380</v>
      </c>
      <c r="H23" s="37" t="s">
        <v>1199</v>
      </c>
      <c r="I23" s="37" t="s">
        <v>1199</v>
      </c>
      <c r="J23" s="37" t="s">
        <v>1199</v>
      </c>
      <c r="K23" s="37" t="s">
        <v>1199</v>
      </c>
      <c r="L23" s="37" t="s">
        <v>1199</v>
      </c>
      <c r="M23" s="37" t="s">
        <v>1199</v>
      </c>
      <c r="N23" s="37" t="s">
        <v>1199</v>
      </c>
      <c r="O23" s="37" t="s">
        <v>1199</v>
      </c>
      <c r="P23" s="37" t="s">
        <v>1199</v>
      </c>
      <c r="Q23" s="37">
        <v>16306.554</v>
      </c>
      <c r="R23" s="37">
        <v>12588.569</v>
      </c>
      <c r="S23" s="37">
        <v>14791.768</v>
      </c>
      <c r="T23" s="37">
        <v>19698.53</v>
      </c>
      <c r="U23" s="37">
        <v>19151.627</v>
      </c>
    </row>
    <row r="24" spans="1:21" ht="30" customHeight="1" x14ac:dyDescent="0.2">
      <c r="A24" s="110" t="s">
        <v>283</v>
      </c>
      <c r="B24" s="111" t="s">
        <v>1197</v>
      </c>
      <c r="C24" s="112" t="s">
        <v>284</v>
      </c>
      <c r="D24" s="24" t="s">
        <v>1196</v>
      </c>
      <c r="E24" s="38">
        <v>11455</v>
      </c>
      <c r="F24" s="38">
        <v>12153</v>
      </c>
      <c r="G24" s="38">
        <v>13863</v>
      </c>
      <c r="H24" s="38" t="s">
        <v>1199</v>
      </c>
      <c r="I24" s="38" t="s">
        <v>1199</v>
      </c>
      <c r="J24" s="38" t="s">
        <v>1199</v>
      </c>
      <c r="K24" s="38" t="s">
        <v>1199</v>
      </c>
      <c r="L24" s="38" t="s">
        <v>1199</v>
      </c>
      <c r="M24" s="38" t="s">
        <v>1199</v>
      </c>
      <c r="N24" s="38" t="s">
        <v>1199</v>
      </c>
      <c r="O24" s="38" t="s">
        <v>1199</v>
      </c>
      <c r="P24" s="38" t="s">
        <v>1199</v>
      </c>
      <c r="Q24" s="38">
        <v>17364.433000000001</v>
      </c>
      <c r="R24" s="38">
        <v>15232.415000000001</v>
      </c>
      <c r="S24" s="38">
        <v>18898.246999999999</v>
      </c>
      <c r="T24" s="38">
        <v>31338.435000000001</v>
      </c>
      <c r="U24" s="38">
        <v>30573.614000000001</v>
      </c>
    </row>
    <row r="25" spans="1:21" ht="30" customHeight="1" x14ac:dyDescent="0.2">
      <c r="A25" s="110" t="s">
        <v>285</v>
      </c>
      <c r="B25" s="111" t="s">
        <v>888</v>
      </c>
      <c r="C25" s="112" t="s">
        <v>286</v>
      </c>
      <c r="D25" s="23" t="s">
        <v>1195</v>
      </c>
      <c r="E25" s="37">
        <v>4231</v>
      </c>
      <c r="F25" s="37">
        <v>5383</v>
      </c>
      <c r="G25" s="37">
        <v>11811</v>
      </c>
      <c r="H25" s="37">
        <v>23590.062000000002</v>
      </c>
      <c r="I25" s="37">
        <v>11729.824000000001</v>
      </c>
      <c r="J25" s="37">
        <v>19329.101999999999</v>
      </c>
      <c r="K25" s="37">
        <v>24693.553</v>
      </c>
      <c r="L25" s="37">
        <v>24570.767</v>
      </c>
      <c r="M25" s="37">
        <v>28557.933000000001</v>
      </c>
      <c r="N25" s="37">
        <v>31923</v>
      </c>
      <c r="O25" s="37">
        <v>26350</v>
      </c>
      <c r="P25" s="37">
        <v>27262</v>
      </c>
      <c r="Q25" s="37">
        <v>39397.707000000002</v>
      </c>
      <c r="R25" s="37">
        <v>39606.771999999997</v>
      </c>
      <c r="S25" s="37">
        <v>43782.923999999999</v>
      </c>
      <c r="T25" s="37">
        <v>37339.256000000001</v>
      </c>
      <c r="U25" s="37">
        <v>36259.273999999998</v>
      </c>
    </row>
    <row r="26" spans="1:21" ht="30" customHeight="1" x14ac:dyDescent="0.2">
      <c r="A26" s="110" t="s">
        <v>285</v>
      </c>
      <c r="B26" s="111" t="s">
        <v>888</v>
      </c>
      <c r="C26" s="112" t="s">
        <v>286</v>
      </c>
      <c r="D26" s="24" t="s">
        <v>1196</v>
      </c>
      <c r="E26" s="38">
        <v>4081</v>
      </c>
      <c r="F26" s="38">
        <v>5087</v>
      </c>
      <c r="G26" s="38">
        <v>7339</v>
      </c>
      <c r="H26" s="38">
        <v>9719</v>
      </c>
      <c r="I26" s="38">
        <v>4174.5969999999998</v>
      </c>
      <c r="J26" s="38">
        <v>8253.2710000000006</v>
      </c>
      <c r="K26" s="38">
        <v>12765.616</v>
      </c>
      <c r="L26" s="38">
        <v>12269.662</v>
      </c>
      <c r="M26" s="38">
        <v>11793.65</v>
      </c>
      <c r="N26" s="38">
        <v>11911</v>
      </c>
      <c r="O26" s="38">
        <v>12638</v>
      </c>
      <c r="P26" s="38">
        <v>13486.281000000001</v>
      </c>
      <c r="Q26" s="38">
        <v>27343.050999999999</v>
      </c>
      <c r="R26" s="38">
        <v>30394.024000000001</v>
      </c>
      <c r="S26" s="38">
        <v>40411.894</v>
      </c>
      <c r="T26" s="38">
        <v>40090.565000000002</v>
      </c>
      <c r="U26" s="38">
        <v>46223.718000000001</v>
      </c>
    </row>
    <row r="27" spans="1:21" ht="30" customHeight="1" x14ac:dyDescent="0.2">
      <c r="A27" s="110" t="s">
        <v>287</v>
      </c>
      <c r="B27" s="111" t="s">
        <v>888</v>
      </c>
      <c r="C27" s="112" t="s">
        <v>288</v>
      </c>
      <c r="D27" s="23" t="s">
        <v>1195</v>
      </c>
      <c r="E27" s="37">
        <v>26211</v>
      </c>
      <c r="F27" s="37">
        <v>20747</v>
      </c>
      <c r="G27" s="37">
        <v>32858</v>
      </c>
      <c r="H27" s="37">
        <v>19802.065999999999</v>
      </c>
      <c r="I27" s="37">
        <v>22829.514999999999</v>
      </c>
      <c r="J27" s="37">
        <v>14807.558999999999</v>
      </c>
      <c r="K27" s="37">
        <v>14660.669</v>
      </c>
      <c r="L27" s="37">
        <v>16689.71</v>
      </c>
      <c r="M27" s="37">
        <v>13396.893</v>
      </c>
      <c r="N27" s="37">
        <v>12544</v>
      </c>
      <c r="O27" s="37">
        <v>19436</v>
      </c>
      <c r="P27" s="37">
        <v>19641</v>
      </c>
      <c r="Q27" s="37">
        <v>10726.996999999999</v>
      </c>
      <c r="R27" s="37">
        <v>8680.7649999999994</v>
      </c>
      <c r="S27" s="37">
        <v>14529.034</v>
      </c>
      <c r="T27" s="37">
        <v>19269.463</v>
      </c>
      <c r="U27" s="37">
        <v>19231.752</v>
      </c>
    </row>
    <row r="28" spans="1:21" ht="30" customHeight="1" x14ac:dyDescent="0.2">
      <c r="A28" s="110" t="s">
        <v>287</v>
      </c>
      <c r="B28" s="111" t="s">
        <v>888</v>
      </c>
      <c r="C28" s="112" t="s">
        <v>288</v>
      </c>
      <c r="D28" s="24" t="s">
        <v>1196</v>
      </c>
      <c r="E28" s="38">
        <v>23670</v>
      </c>
      <c r="F28" s="38">
        <v>21434</v>
      </c>
      <c r="G28" s="38">
        <v>27706</v>
      </c>
      <c r="H28" s="38">
        <v>20661</v>
      </c>
      <c r="I28" s="38">
        <v>19523</v>
      </c>
      <c r="J28" s="38">
        <v>14782.962</v>
      </c>
      <c r="K28" s="38">
        <v>15755.821</v>
      </c>
      <c r="L28" s="38">
        <v>17439.018</v>
      </c>
      <c r="M28" s="38">
        <v>8958.9989999999998</v>
      </c>
      <c r="N28" s="38">
        <v>8893</v>
      </c>
      <c r="O28" s="38">
        <v>15668</v>
      </c>
      <c r="P28" s="38">
        <v>16610.98</v>
      </c>
      <c r="Q28" s="38">
        <v>11701.133</v>
      </c>
      <c r="R28" s="38">
        <v>9982.5930000000008</v>
      </c>
      <c r="S28" s="38">
        <v>20114.481</v>
      </c>
      <c r="T28" s="38">
        <v>32354.312000000002</v>
      </c>
      <c r="U28" s="38">
        <v>32003.541000000001</v>
      </c>
    </row>
    <row r="29" spans="1:21" ht="30" customHeight="1" x14ac:dyDescent="0.2">
      <c r="A29" s="110" t="s">
        <v>289</v>
      </c>
      <c r="B29" s="111" t="s">
        <v>888</v>
      </c>
      <c r="C29" s="112" t="s">
        <v>290</v>
      </c>
      <c r="D29" s="23" t="s">
        <v>1195</v>
      </c>
      <c r="E29" s="37">
        <v>80811</v>
      </c>
      <c r="F29" s="37">
        <v>68383.600000000006</v>
      </c>
      <c r="G29" s="37">
        <v>76210</v>
      </c>
      <c r="H29" s="37">
        <v>68680</v>
      </c>
      <c r="I29" s="37">
        <v>4238.4040000000005</v>
      </c>
      <c r="J29" s="37">
        <v>3798.8290000000002</v>
      </c>
      <c r="K29" s="37" t="s">
        <v>1199</v>
      </c>
      <c r="L29" s="37" t="s">
        <v>1199</v>
      </c>
      <c r="M29" s="37" t="s">
        <v>1199</v>
      </c>
      <c r="N29" s="37" t="s">
        <v>1199</v>
      </c>
      <c r="O29" s="37" t="s">
        <v>1199</v>
      </c>
      <c r="P29" s="37" t="s">
        <v>1199</v>
      </c>
      <c r="Q29" s="37">
        <v>1876.1510000000001</v>
      </c>
      <c r="R29" s="37">
        <v>2048.1</v>
      </c>
      <c r="S29" s="37">
        <v>1915.5070000000001</v>
      </c>
      <c r="T29" s="37">
        <v>1369.3810000000001</v>
      </c>
      <c r="U29" s="37">
        <v>1280.421</v>
      </c>
    </row>
    <row r="30" spans="1:21" ht="30" customHeight="1" x14ac:dyDescent="0.2">
      <c r="A30" s="110" t="s">
        <v>289</v>
      </c>
      <c r="B30" s="111" t="s">
        <v>888</v>
      </c>
      <c r="C30" s="112" t="s">
        <v>290</v>
      </c>
      <c r="D30" s="24" t="s">
        <v>1196</v>
      </c>
      <c r="E30" s="38">
        <v>133548.5</v>
      </c>
      <c r="F30" s="38">
        <v>112763.4</v>
      </c>
      <c r="G30" s="38">
        <v>116311</v>
      </c>
      <c r="H30" s="38">
        <v>106652</v>
      </c>
      <c r="I30" s="38">
        <v>14776</v>
      </c>
      <c r="J30" s="38">
        <v>15332.901</v>
      </c>
      <c r="K30" s="38" t="s">
        <v>1199</v>
      </c>
      <c r="L30" s="38" t="s">
        <v>1199</v>
      </c>
      <c r="M30" s="38" t="s">
        <v>1199</v>
      </c>
      <c r="N30" s="38" t="s">
        <v>1199</v>
      </c>
      <c r="O30" s="38" t="s">
        <v>1199</v>
      </c>
      <c r="P30" s="38" t="s">
        <v>1199</v>
      </c>
      <c r="Q30" s="38">
        <v>19417.506000000001</v>
      </c>
      <c r="R30" s="38">
        <v>21847.382000000001</v>
      </c>
      <c r="S30" s="38">
        <v>18794.621999999999</v>
      </c>
      <c r="T30" s="38">
        <v>16605.876</v>
      </c>
      <c r="U30" s="38">
        <v>18683.833999999999</v>
      </c>
    </row>
    <row r="31" spans="1:21" ht="30" customHeight="1" x14ac:dyDescent="0.2">
      <c r="A31" s="110" t="s">
        <v>291</v>
      </c>
      <c r="B31" s="111" t="s">
        <v>1197</v>
      </c>
      <c r="C31" s="112" t="s">
        <v>292</v>
      </c>
      <c r="D31" s="23" t="s">
        <v>1195</v>
      </c>
      <c r="E31" s="37" t="s">
        <v>1199</v>
      </c>
      <c r="F31" s="37" t="s">
        <v>1199</v>
      </c>
      <c r="G31" s="37">
        <v>56367</v>
      </c>
      <c r="H31" s="37">
        <v>54773</v>
      </c>
      <c r="I31" s="37">
        <v>68098.292000000001</v>
      </c>
      <c r="J31" s="37">
        <v>64444.423000000003</v>
      </c>
      <c r="K31" s="37">
        <v>66778.323000000004</v>
      </c>
      <c r="L31" s="37">
        <v>79348.595000000001</v>
      </c>
      <c r="M31" s="37">
        <v>91253.657000000007</v>
      </c>
      <c r="N31" s="37">
        <v>76162</v>
      </c>
      <c r="O31" s="37">
        <v>76433</v>
      </c>
      <c r="P31" s="37">
        <v>69335</v>
      </c>
      <c r="Q31" s="37">
        <v>64097.964</v>
      </c>
      <c r="R31" s="37">
        <v>60927.19</v>
      </c>
      <c r="S31" s="37">
        <v>46222.000999999997</v>
      </c>
      <c r="T31" s="37">
        <v>44664.976999999999</v>
      </c>
      <c r="U31" s="37">
        <v>48955.017999999996</v>
      </c>
    </row>
    <row r="32" spans="1:21" ht="30" customHeight="1" x14ac:dyDescent="0.2">
      <c r="A32" s="110" t="s">
        <v>291</v>
      </c>
      <c r="B32" s="111" t="s">
        <v>1197</v>
      </c>
      <c r="C32" s="112" t="s">
        <v>292</v>
      </c>
      <c r="D32" s="24" t="s">
        <v>1196</v>
      </c>
      <c r="E32" s="38" t="s">
        <v>1199</v>
      </c>
      <c r="F32" s="38" t="s">
        <v>1199</v>
      </c>
      <c r="G32" s="38">
        <v>80555</v>
      </c>
      <c r="H32" s="38">
        <v>77582</v>
      </c>
      <c r="I32" s="38">
        <v>98958.288</v>
      </c>
      <c r="J32" s="38">
        <v>88875.933999999994</v>
      </c>
      <c r="K32" s="38">
        <v>91605.633000000002</v>
      </c>
      <c r="L32" s="38">
        <v>109703.454</v>
      </c>
      <c r="M32" s="38">
        <v>106009.408</v>
      </c>
      <c r="N32" s="38">
        <v>100287</v>
      </c>
      <c r="O32" s="38">
        <v>117345</v>
      </c>
      <c r="P32" s="38">
        <v>129143.00199999999</v>
      </c>
      <c r="Q32" s="38">
        <v>105856.927</v>
      </c>
      <c r="R32" s="38">
        <v>110270.269</v>
      </c>
      <c r="S32" s="38">
        <v>93331.173999999999</v>
      </c>
      <c r="T32" s="38">
        <v>98878.3</v>
      </c>
      <c r="U32" s="38">
        <v>116541.82799999999</v>
      </c>
    </row>
    <row r="33" spans="1:21" ht="30" customHeight="1" x14ac:dyDescent="0.2">
      <c r="A33" s="110" t="s">
        <v>293</v>
      </c>
      <c r="B33" s="111" t="s">
        <v>1197</v>
      </c>
      <c r="C33" s="112" t="s">
        <v>294</v>
      </c>
      <c r="D33" s="23" t="s">
        <v>1195</v>
      </c>
      <c r="E33" s="37">
        <v>1125</v>
      </c>
      <c r="F33" s="37">
        <v>970</v>
      </c>
      <c r="G33" s="37">
        <v>2325</v>
      </c>
      <c r="H33" s="37">
        <v>2170</v>
      </c>
      <c r="I33" s="37">
        <v>982</v>
      </c>
      <c r="J33" s="37">
        <v>987.947</v>
      </c>
      <c r="K33" s="37" t="s">
        <v>1199</v>
      </c>
      <c r="L33" s="37">
        <v>1953.8710000000001</v>
      </c>
      <c r="M33" s="37">
        <v>780.82399999999996</v>
      </c>
      <c r="N33" s="37">
        <v>1912</v>
      </c>
      <c r="O33" s="37">
        <v>1621</v>
      </c>
      <c r="P33" s="37">
        <v>4854</v>
      </c>
      <c r="Q33" s="37">
        <v>9586</v>
      </c>
      <c r="R33" s="37">
        <v>15395.409</v>
      </c>
      <c r="S33" s="37">
        <v>18731.113000000001</v>
      </c>
      <c r="T33" s="37">
        <v>18916.552</v>
      </c>
      <c r="U33" s="37">
        <v>19193.971000000001</v>
      </c>
    </row>
    <row r="34" spans="1:21" ht="30" customHeight="1" x14ac:dyDescent="0.2">
      <c r="A34" s="110" t="s">
        <v>293</v>
      </c>
      <c r="B34" s="111" t="s">
        <v>1197</v>
      </c>
      <c r="C34" s="112" t="s">
        <v>294</v>
      </c>
      <c r="D34" s="24" t="s">
        <v>1196</v>
      </c>
      <c r="E34" s="38">
        <v>1438</v>
      </c>
      <c r="F34" s="38">
        <v>1525</v>
      </c>
      <c r="G34" s="38">
        <v>2483</v>
      </c>
      <c r="H34" s="38">
        <v>2456</v>
      </c>
      <c r="I34" s="38">
        <v>996</v>
      </c>
      <c r="J34" s="38">
        <v>1028.8130000000001</v>
      </c>
      <c r="K34" s="38" t="s">
        <v>1199</v>
      </c>
      <c r="L34" s="38">
        <v>2256.2600000000002</v>
      </c>
      <c r="M34" s="38">
        <v>1095.6849999999999</v>
      </c>
      <c r="N34" s="38">
        <v>2628</v>
      </c>
      <c r="O34" s="38">
        <v>2475</v>
      </c>
      <c r="P34" s="38">
        <v>5921.3779999999997</v>
      </c>
      <c r="Q34" s="38">
        <v>10941.982</v>
      </c>
      <c r="R34" s="38">
        <v>17375.871999999999</v>
      </c>
      <c r="S34" s="38">
        <v>25161.941999999999</v>
      </c>
      <c r="T34" s="38">
        <v>26832.010999999999</v>
      </c>
      <c r="U34" s="38">
        <v>28142.786</v>
      </c>
    </row>
    <row r="35" spans="1:21" ht="30" customHeight="1" x14ac:dyDescent="0.2">
      <c r="A35" s="110" t="s">
        <v>295</v>
      </c>
      <c r="B35" s="111" t="s">
        <v>1197</v>
      </c>
      <c r="C35" s="112" t="s">
        <v>296</v>
      </c>
      <c r="D35" s="23" t="s">
        <v>1195</v>
      </c>
      <c r="E35" s="37" t="s">
        <v>1199</v>
      </c>
      <c r="F35" s="37" t="s">
        <v>1199</v>
      </c>
      <c r="G35" s="37" t="s">
        <v>1199</v>
      </c>
      <c r="H35" s="37" t="s">
        <v>1199</v>
      </c>
      <c r="I35" s="37" t="s">
        <v>1199</v>
      </c>
      <c r="J35" s="37" t="s">
        <v>1199</v>
      </c>
      <c r="K35" s="37" t="s">
        <v>1199</v>
      </c>
      <c r="L35" s="37" t="s">
        <v>1199</v>
      </c>
      <c r="M35" s="37" t="s">
        <v>1199</v>
      </c>
      <c r="N35" s="37" t="s">
        <v>1199</v>
      </c>
      <c r="O35" s="37" t="s">
        <v>1199</v>
      </c>
      <c r="P35" s="37" t="s">
        <v>1199</v>
      </c>
      <c r="Q35" s="37" t="s">
        <v>1199</v>
      </c>
      <c r="R35" s="37" t="s">
        <v>1199</v>
      </c>
      <c r="S35" s="37" t="s">
        <v>1199</v>
      </c>
      <c r="T35" s="37" t="s">
        <v>1199</v>
      </c>
      <c r="U35" s="37">
        <v>45.357999999999997</v>
      </c>
    </row>
    <row r="36" spans="1:21" ht="30" customHeight="1" x14ac:dyDescent="0.2">
      <c r="A36" s="110" t="s">
        <v>295</v>
      </c>
      <c r="B36" s="111" t="s">
        <v>1197</v>
      </c>
      <c r="C36" s="112" t="s">
        <v>296</v>
      </c>
      <c r="D36" s="24" t="s">
        <v>1196</v>
      </c>
      <c r="E36" s="38" t="s">
        <v>1199</v>
      </c>
      <c r="F36" s="38" t="s">
        <v>1199</v>
      </c>
      <c r="G36" s="38" t="s">
        <v>1199</v>
      </c>
      <c r="H36" s="38" t="s">
        <v>1199</v>
      </c>
      <c r="I36" s="38" t="s">
        <v>1199</v>
      </c>
      <c r="J36" s="38" t="s">
        <v>1199</v>
      </c>
      <c r="K36" s="38" t="s">
        <v>1199</v>
      </c>
      <c r="L36" s="38" t="s">
        <v>1199</v>
      </c>
      <c r="M36" s="38" t="s">
        <v>1199</v>
      </c>
      <c r="N36" s="38" t="s">
        <v>1199</v>
      </c>
      <c r="O36" s="38" t="s">
        <v>1199</v>
      </c>
      <c r="P36" s="38" t="s">
        <v>1199</v>
      </c>
      <c r="Q36" s="38" t="s">
        <v>1199</v>
      </c>
      <c r="R36" s="38" t="s">
        <v>1199</v>
      </c>
      <c r="S36" s="38" t="s">
        <v>1199</v>
      </c>
      <c r="T36" s="38" t="s">
        <v>1199</v>
      </c>
      <c r="U36" s="38">
        <v>415.46800000000002</v>
      </c>
    </row>
    <row r="37" spans="1:21" ht="30" customHeight="1" x14ac:dyDescent="0.2">
      <c r="A37" s="110" t="s">
        <v>297</v>
      </c>
      <c r="B37" s="111" t="s">
        <v>1197</v>
      </c>
      <c r="C37" s="112" t="s">
        <v>298</v>
      </c>
      <c r="D37" s="23" t="s">
        <v>1195</v>
      </c>
      <c r="E37" s="37">
        <v>7215</v>
      </c>
      <c r="F37" s="37">
        <v>8205</v>
      </c>
      <c r="G37" s="37">
        <v>9051</v>
      </c>
      <c r="H37" s="37">
        <v>10402</v>
      </c>
      <c r="I37" s="37">
        <v>10404</v>
      </c>
      <c r="J37" s="37">
        <v>11631</v>
      </c>
      <c r="K37" s="37">
        <v>10916</v>
      </c>
      <c r="L37" s="37">
        <v>11323.81</v>
      </c>
      <c r="M37" s="37">
        <v>11925</v>
      </c>
      <c r="N37" s="37">
        <v>12692</v>
      </c>
      <c r="O37" s="37">
        <v>12279</v>
      </c>
      <c r="P37" s="37">
        <v>12738</v>
      </c>
      <c r="Q37" s="37">
        <v>12675.664000000001</v>
      </c>
      <c r="R37" s="37">
        <v>15130.657999999999</v>
      </c>
      <c r="S37" s="37">
        <v>16210.403</v>
      </c>
      <c r="T37" s="37">
        <v>16994.442999999999</v>
      </c>
      <c r="U37" s="37">
        <v>16709.04</v>
      </c>
    </row>
    <row r="38" spans="1:21" ht="30" customHeight="1" x14ac:dyDescent="0.2">
      <c r="A38" s="110" t="s">
        <v>297</v>
      </c>
      <c r="B38" s="111" t="s">
        <v>1197</v>
      </c>
      <c r="C38" s="112" t="s">
        <v>298</v>
      </c>
      <c r="D38" s="24" t="s">
        <v>1196</v>
      </c>
      <c r="E38" s="38">
        <v>29613.363000000001</v>
      </c>
      <c r="F38" s="38">
        <v>29588.225999999999</v>
      </c>
      <c r="G38" s="38">
        <v>26013.698</v>
      </c>
      <c r="H38" s="38">
        <v>36824.800000000003</v>
      </c>
      <c r="I38" s="38">
        <v>38038.690999999999</v>
      </c>
      <c r="J38" s="38">
        <v>44298.834999999999</v>
      </c>
      <c r="K38" s="38">
        <v>42532.373</v>
      </c>
      <c r="L38" s="38">
        <v>45463.211000000003</v>
      </c>
      <c r="M38" s="38">
        <v>50495.059000000001</v>
      </c>
      <c r="N38" s="38">
        <v>54590</v>
      </c>
      <c r="O38" s="38">
        <v>55149</v>
      </c>
      <c r="P38" s="38">
        <v>55405.754000000001</v>
      </c>
      <c r="Q38" s="38">
        <v>61716.883000000002</v>
      </c>
      <c r="R38" s="38">
        <v>75677.573999999993</v>
      </c>
      <c r="S38" s="38">
        <v>79295.869000000006</v>
      </c>
      <c r="T38" s="38">
        <v>83459.03</v>
      </c>
      <c r="U38" s="38">
        <v>97904.33</v>
      </c>
    </row>
    <row r="39" spans="1:21" ht="30" customHeight="1" x14ac:dyDescent="0.2">
      <c r="A39" s="110" t="s">
        <v>299</v>
      </c>
      <c r="B39" s="111" t="s">
        <v>1197</v>
      </c>
      <c r="C39" s="112" t="s">
        <v>300</v>
      </c>
      <c r="D39" s="23" t="s">
        <v>1195</v>
      </c>
      <c r="E39" s="37">
        <v>213166</v>
      </c>
      <c r="F39" s="37">
        <v>211565</v>
      </c>
      <c r="G39" s="37">
        <v>220389</v>
      </c>
      <c r="H39" s="37">
        <v>221288</v>
      </c>
      <c r="I39" s="37">
        <v>236103</v>
      </c>
      <c r="J39" s="37">
        <v>210305.18299999999</v>
      </c>
      <c r="K39" s="37">
        <v>193943.33</v>
      </c>
      <c r="L39" s="37">
        <v>290862.58500000002</v>
      </c>
      <c r="M39" s="37">
        <v>178564.304</v>
      </c>
      <c r="N39" s="37">
        <v>206177</v>
      </c>
      <c r="O39" s="37">
        <v>215045</v>
      </c>
      <c r="P39" s="37">
        <v>209871</v>
      </c>
      <c r="Q39" s="37">
        <v>223110.16399999999</v>
      </c>
      <c r="R39" s="37">
        <v>201979.36300000001</v>
      </c>
      <c r="S39" s="37">
        <v>194823.79800000001</v>
      </c>
      <c r="T39" s="37">
        <v>176796.44500000001</v>
      </c>
      <c r="U39" s="37">
        <v>160626.56700000001</v>
      </c>
    </row>
    <row r="40" spans="1:21" ht="30" customHeight="1" x14ac:dyDescent="0.2">
      <c r="A40" s="110" t="s">
        <v>299</v>
      </c>
      <c r="B40" s="111" t="s">
        <v>1197</v>
      </c>
      <c r="C40" s="112" t="s">
        <v>300</v>
      </c>
      <c r="D40" s="24" t="s">
        <v>1196</v>
      </c>
      <c r="E40" s="38">
        <v>189473</v>
      </c>
      <c r="F40" s="38">
        <v>178058</v>
      </c>
      <c r="G40" s="38">
        <v>184311</v>
      </c>
      <c r="H40" s="38">
        <v>187951</v>
      </c>
      <c r="I40" s="38">
        <v>202822</v>
      </c>
      <c r="J40" s="38">
        <v>186499.8</v>
      </c>
      <c r="K40" s="38">
        <v>184475.04</v>
      </c>
      <c r="L40" s="38">
        <v>200152.01800000001</v>
      </c>
      <c r="M40" s="38">
        <v>172708.36499999999</v>
      </c>
      <c r="N40" s="38">
        <v>188779</v>
      </c>
      <c r="O40" s="38">
        <v>197151</v>
      </c>
      <c r="P40" s="38">
        <v>198415.4</v>
      </c>
      <c r="Q40" s="38">
        <v>219234.31899999999</v>
      </c>
      <c r="R40" s="38">
        <v>204845.14199999999</v>
      </c>
      <c r="S40" s="38">
        <v>226781.845</v>
      </c>
      <c r="T40" s="38">
        <v>257565.30600000001</v>
      </c>
      <c r="U40" s="38">
        <v>242450.22</v>
      </c>
    </row>
    <row r="41" spans="1:21" ht="30" customHeight="1" x14ac:dyDescent="0.2">
      <c r="A41" s="110" t="s">
        <v>301</v>
      </c>
      <c r="B41" s="111" t="s">
        <v>1197</v>
      </c>
      <c r="C41" s="112" t="s">
        <v>302</v>
      </c>
      <c r="D41" s="23" t="s">
        <v>1195</v>
      </c>
      <c r="E41" s="37">
        <v>468731</v>
      </c>
      <c r="F41" s="37" t="s">
        <v>1199</v>
      </c>
      <c r="G41" s="37" t="s">
        <v>1199</v>
      </c>
      <c r="H41" s="37" t="s">
        <v>1199</v>
      </c>
      <c r="I41" s="37">
        <v>462389.39500000002</v>
      </c>
      <c r="J41" s="37">
        <v>446783.37</v>
      </c>
      <c r="K41" s="37">
        <v>462252.07</v>
      </c>
      <c r="L41" s="37">
        <v>451270.19099999999</v>
      </c>
      <c r="M41" s="37">
        <v>473057.21899999998</v>
      </c>
      <c r="N41" s="37">
        <v>473893</v>
      </c>
      <c r="O41" s="37">
        <v>451002</v>
      </c>
      <c r="P41" s="37">
        <v>440166</v>
      </c>
      <c r="Q41" s="37">
        <v>499105.527</v>
      </c>
      <c r="R41" s="37">
        <v>490132.22899999999</v>
      </c>
      <c r="S41" s="37">
        <v>487982.73200000002</v>
      </c>
      <c r="T41" s="37">
        <v>558214.473</v>
      </c>
      <c r="U41" s="37">
        <v>519325.49800000002</v>
      </c>
    </row>
    <row r="42" spans="1:21" ht="30" customHeight="1" x14ac:dyDescent="0.2">
      <c r="A42" s="110" t="s">
        <v>301</v>
      </c>
      <c r="B42" s="111" t="s">
        <v>1197</v>
      </c>
      <c r="C42" s="112" t="s">
        <v>302</v>
      </c>
      <c r="D42" s="24" t="s">
        <v>1196</v>
      </c>
      <c r="E42" s="38">
        <v>589909.68000000005</v>
      </c>
      <c r="F42" s="38" t="s">
        <v>1199</v>
      </c>
      <c r="G42" s="38" t="s">
        <v>1199</v>
      </c>
      <c r="H42" s="38" t="s">
        <v>1199</v>
      </c>
      <c r="I42" s="38">
        <v>660920.304</v>
      </c>
      <c r="J42" s="38">
        <v>670312.25800000003</v>
      </c>
      <c r="K42" s="38">
        <v>720439.16500000004</v>
      </c>
      <c r="L42" s="38">
        <v>718784.74</v>
      </c>
      <c r="M42" s="38">
        <v>748290.39899999998</v>
      </c>
      <c r="N42" s="38">
        <v>845351</v>
      </c>
      <c r="O42" s="38">
        <v>852136</v>
      </c>
      <c r="P42" s="38">
        <v>795966.76599999995</v>
      </c>
      <c r="Q42" s="38">
        <v>893976.12</v>
      </c>
      <c r="R42" s="38">
        <v>925255.70299999998</v>
      </c>
      <c r="S42" s="38">
        <v>980290.84499999997</v>
      </c>
      <c r="T42" s="38">
        <v>1369523.196</v>
      </c>
      <c r="U42" s="38">
        <v>1263777.4820000001</v>
      </c>
    </row>
    <row r="43" spans="1:21" ht="30" customHeight="1" x14ac:dyDescent="0.2">
      <c r="A43" s="110" t="s">
        <v>303</v>
      </c>
      <c r="B43" s="111" t="s">
        <v>888</v>
      </c>
      <c r="C43" s="112" t="s">
        <v>304</v>
      </c>
      <c r="D43" s="23" t="s">
        <v>1195</v>
      </c>
      <c r="E43" s="37">
        <v>14352</v>
      </c>
      <c r="F43" s="37">
        <v>14541</v>
      </c>
      <c r="G43" s="37">
        <v>14840</v>
      </c>
      <c r="H43" s="37">
        <v>14309</v>
      </c>
      <c r="I43" s="37">
        <v>20573</v>
      </c>
      <c r="J43" s="37">
        <v>20210</v>
      </c>
      <c r="K43" s="37">
        <v>21057</v>
      </c>
      <c r="L43" s="37">
        <v>22395.49</v>
      </c>
      <c r="M43" s="37">
        <v>27645.94</v>
      </c>
      <c r="N43" s="37">
        <v>19943</v>
      </c>
      <c r="O43" s="37" t="s">
        <v>1199</v>
      </c>
      <c r="P43" s="37" t="s">
        <v>1199</v>
      </c>
      <c r="Q43" s="37" t="s">
        <v>1199</v>
      </c>
      <c r="R43" s="37" t="s">
        <v>1199</v>
      </c>
      <c r="S43" s="37" t="s">
        <v>1199</v>
      </c>
      <c r="T43" s="37" t="s">
        <v>1199</v>
      </c>
      <c r="U43" s="37">
        <v>23501.938999999998</v>
      </c>
    </row>
    <row r="44" spans="1:21" ht="30" customHeight="1" x14ac:dyDescent="0.2">
      <c r="A44" s="110" t="s">
        <v>303</v>
      </c>
      <c r="B44" s="111" t="s">
        <v>888</v>
      </c>
      <c r="C44" s="112" t="s">
        <v>304</v>
      </c>
      <c r="D44" s="24" t="s">
        <v>1196</v>
      </c>
      <c r="E44" s="38">
        <v>57855.044999999998</v>
      </c>
      <c r="F44" s="38">
        <v>58074.167000000001</v>
      </c>
      <c r="G44" s="38">
        <v>67844.479999999996</v>
      </c>
      <c r="H44" s="38">
        <v>66361.191000000006</v>
      </c>
      <c r="I44" s="38">
        <v>37035.529000000002</v>
      </c>
      <c r="J44" s="38">
        <v>38085.059000000001</v>
      </c>
      <c r="K44" s="38">
        <v>39199.741999999998</v>
      </c>
      <c r="L44" s="38">
        <v>51275.474000000002</v>
      </c>
      <c r="M44" s="38">
        <v>56393.650999999998</v>
      </c>
      <c r="N44" s="38">
        <v>47255</v>
      </c>
      <c r="O44" s="38" t="s">
        <v>1199</v>
      </c>
      <c r="P44" s="38" t="s">
        <v>1199</v>
      </c>
      <c r="Q44" s="38" t="s">
        <v>1199</v>
      </c>
      <c r="R44" s="38" t="s">
        <v>1199</v>
      </c>
      <c r="S44" s="38" t="s">
        <v>1199</v>
      </c>
      <c r="T44" s="38" t="s">
        <v>1199</v>
      </c>
      <c r="U44" s="38">
        <v>66362.010999999999</v>
      </c>
    </row>
    <row r="45" spans="1:21" ht="30" customHeight="1" x14ac:dyDescent="0.2">
      <c r="A45" s="110" t="s">
        <v>335</v>
      </c>
      <c r="B45" s="111" t="s">
        <v>888</v>
      </c>
      <c r="C45" s="112" t="s">
        <v>336</v>
      </c>
      <c r="D45" s="23" t="s">
        <v>1195</v>
      </c>
      <c r="E45" s="37">
        <v>0</v>
      </c>
      <c r="F45" s="37">
        <v>0</v>
      </c>
      <c r="G45" s="37">
        <v>0</v>
      </c>
      <c r="H45" s="37">
        <v>0</v>
      </c>
      <c r="I45" s="37">
        <v>0</v>
      </c>
      <c r="J45" s="37">
        <v>0</v>
      </c>
      <c r="K45" s="37">
        <v>0</v>
      </c>
      <c r="L45" s="37">
        <v>0</v>
      </c>
      <c r="M45" s="37">
        <v>0</v>
      </c>
      <c r="N45" s="37">
        <v>0</v>
      </c>
      <c r="O45" s="37">
        <v>0</v>
      </c>
      <c r="P45" s="37">
        <v>0</v>
      </c>
      <c r="Q45" s="37">
        <v>0</v>
      </c>
      <c r="R45" s="37">
        <v>0</v>
      </c>
      <c r="S45" s="37">
        <v>0</v>
      </c>
      <c r="T45" s="37">
        <v>0</v>
      </c>
      <c r="U45" s="37">
        <v>0</v>
      </c>
    </row>
    <row r="46" spans="1:21" ht="30" customHeight="1" x14ac:dyDescent="0.2">
      <c r="A46" s="110" t="s">
        <v>335</v>
      </c>
      <c r="B46" s="111" t="s">
        <v>888</v>
      </c>
      <c r="C46" s="112" t="s">
        <v>336</v>
      </c>
      <c r="D46" s="24" t="s">
        <v>1196</v>
      </c>
      <c r="E46" s="38">
        <v>0</v>
      </c>
      <c r="F46" s="38">
        <v>0</v>
      </c>
      <c r="G46" s="38">
        <v>0</v>
      </c>
      <c r="H46" s="38">
        <v>0</v>
      </c>
      <c r="I46" s="38">
        <v>0</v>
      </c>
      <c r="J46" s="38">
        <v>0</v>
      </c>
      <c r="K46" s="38">
        <v>0</v>
      </c>
      <c r="L46" s="38">
        <v>0</v>
      </c>
      <c r="M46" s="38">
        <v>0</v>
      </c>
      <c r="N46" s="38">
        <v>0</v>
      </c>
      <c r="O46" s="38">
        <v>0</v>
      </c>
      <c r="P46" s="38">
        <v>0</v>
      </c>
      <c r="Q46" s="38">
        <v>0</v>
      </c>
      <c r="R46" s="38">
        <v>0</v>
      </c>
      <c r="S46" s="38">
        <v>0</v>
      </c>
      <c r="T46" s="38">
        <v>0</v>
      </c>
      <c r="U46" s="38">
        <v>0</v>
      </c>
    </row>
    <row r="47" spans="1:21" ht="30" customHeight="1" x14ac:dyDescent="0.2">
      <c r="A47" s="110" t="s">
        <v>337</v>
      </c>
      <c r="B47" s="111" t="s">
        <v>888</v>
      </c>
      <c r="C47" s="112" t="s">
        <v>338</v>
      </c>
      <c r="D47" s="23" t="s">
        <v>1195</v>
      </c>
      <c r="E47" s="37"/>
      <c r="F47" s="37"/>
      <c r="G47" s="37"/>
      <c r="H47" s="37"/>
      <c r="I47" s="37"/>
      <c r="J47" s="37"/>
      <c r="K47" s="37"/>
      <c r="L47" s="37"/>
      <c r="M47" s="37"/>
      <c r="N47" s="37"/>
      <c r="O47" s="37"/>
      <c r="P47" s="37"/>
      <c r="Q47" s="37"/>
      <c r="R47" s="37"/>
      <c r="S47" s="37"/>
      <c r="T47" s="37"/>
      <c r="U47" s="37"/>
    </row>
    <row r="48" spans="1:21" ht="30" customHeight="1" x14ac:dyDescent="0.2">
      <c r="A48" s="110" t="s">
        <v>337</v>
      </c>
      <c r="B48" s="111" t="s">
        <v>888</v>
      </c>
      <c r="C48" s="112" t="s">
        <v>338</v>
      </c>
      <c r="D48" s="24" t="s">
        <v>1196</v>
      </c>
      <c r="E48" s="38">
        <v>0</v>
      </c>
      <c r="F48" s="38">
        <v>0</v>
      </c>
      <c r="G48" s="38">
        <v>0</v>
      </c>
      <c r="H48" s="38">
        <v>0</v>
      </c>
      <c r="I48" s="38">
        <v>0</v>
      </c>
      <c r="J48" s="38">
        <v>0</v>
      </c>
      <c r="K48" s="38">
        <v>0</v>
      </c>
      <c r="L48" s="38">
        <v>0</v>
      </c>
      <c r="M48" s="38">
        <v>0</v>
      </c>
      <c r="N48" s="38">
        <v>0</v>
      </c>
      <c r="O48" s="38">
        <v>0</v>
      </c>
      <c r="P48" s="38">
        <v>0</v>
      </c>
      <c r="Q48" s="38" t="s">
        <v>1199</v>
      </c>
      <c r="R48" s="38" t="s">
        <v>1199</v>
      </c>
      <c r="S48" s="38" t="s">
        <v>1199</v>
      </c>
      <c r="T48" s="38" t="s">
        <v>1199</v>
      </c>
      <c r="U48" s="38" t="s">
        <v>1199</v>
      </c>
    </row>
    <row r="50" spans="1:1" x14ac:dyDescent="0.2">
      <c r="A50" s="21" t="s">
        <v>1206</v>
      </c>
    </row>
    <row r="51" spans="1:1" x14ac:dyDescent="0.2">
      <c r="A51" s="22" t="s">
        <v>1237</v>
      </c>
    </row>
    <row r="52" spans="1:1" x14ac:dyDescent="0.2">
      <c r="A52" s="21" t="s">
        <v>4</v>
      </c>
    </row>
    <row r="53" spans="1:1" x14ac:dyDescent="0.2">
      <c r="A53" t="s">
        <v>2</v>
      </c>
    </row>
    <row r="54" spans="1:1" x14ac:dyDescent="0.2">
      <c r="A54" t="s">
        <v>937</v>
      </c>
    </row>
  </sheetData>
  <mergeCells count="64">
    <mergeCell ref="A2:U2"/>
    <mergeCell ref="A5:U5"/>
    <mergeCell ref="C39:C40"/>
    <mergeCell ref="C41:C42"/>
    <mergeCell ref="C43:C44"/>
    <mergeCell ref="C45:C46"/>
    <mergeCell ref="C47:C48"/>
    <mergeCell ref="B47:B48"/>
    <mergeCell ref="C9:C10"/>
    <mergeCell ref="C11:C12"/>
    <mergeCell ref="C13:C14"/>
    <mergeCell ref="C15:C16"/>
    <mergeCell ref="C17:C18"/>
    <mergeCell ref="C19:C20"/>
    <mergeCell ref="C21:C22"/>
    <mergeCell ref="C23:C24"/>
    <mergeCell ref="C25:C26"/>
    <mergeCell ref="C27:C28"/>
    <mergeCell ref="C29:C30"/>
    <mergeCell ref="C31:C32"/>
    <mergeCell ref="C33:C34"/>
    <mergeCell ref="C35:C36"/>
    <mergeCell ref="C37:C38"/>
    <mergeCell ref="B37:B38"/>
    <mergeCell ref="B39:B40"/>
    <mergeCell ref="B41:B42"/>
    <mergeCell ref="B43:B44"/>
    <mergeCell ref="B45:B46"/>
    <mergeCell ref="A45:A46"/>
    <mergeCell ref="A47:A48"/>
    <mergeCell ref="B9:B10"/>
    <mergeCell ref="B11:B12"/>
    <mergeCell ref="B13:B14"/>
    <mergeCell ref="B15:B16"/>
    <mergeCell ref="B17:B18"/>
    <mergeCell ref="B19:B20"/>
    <mergeCell ref="B21:B22"/>
    <mergeCell ref="B23:B24"/>
    <mergeCell ref="B25:B26"/>
    <mergeCell ref="B27:B28"/>
    <mergeCell ref="B29:B30"/>
    <mergeCell ref="B31:B32"/>
    <mergeCell ref="B33:B34"/>
    <mergeCell ref="B35:B36"/>
    <mergeCell ref="A35:A36"/>
    <mergeCell ref="A37:A38"/>
    <mergeCell ref="A39:A40"/>
    <mergeCell ref="A41:A42"/>
    <mergeCell ref="A43:A44"/>
    <mergeCell ref="A25:A26"/>
    <mergeCell ref="A27:A28"/>
    <mergeCell ref="A29:A30"/>
    <mergeCell ref="A31:A32"/>
    <mergeCell ref="A33:A34"/>
    <mergeCell ref="A15:A16"/>
    <mergeCell ref="A17:A18"/>
    <mergeCell ref="A19:A20"/>
    <mergeCell ref="A21:A22"/>
    <mergeCell ref="A23:A24"/>
    <mergeCell ref="A8:B8"/>
    <mergeCell ref="C8:D8"/>
    <mergeCell ref="A9:A10"/>
    <mergeCell ref="A11:A12"/>
    <mergeCell ref="A13:A14"/>
  </mergeCells>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51"/>
  <sheetViews>
    <sheetView showGridLines="0" workbookViewId="0">
      <pane xSplit="4" ySplit="8" topLeftCell="E9" activePane="bottomRight" state="frozen"/>
      <selection pane="topRight"/>
      <selection pane="bottomLeft"/>
      <selection pane="bottomRight"/>
    </sheetView>
  </sheetViews>
  <sheetFormatPr baseColWidth="10" defaultRowHeight="12.75" x14ac:dyDescent="0.2"/>
  <cols>
    <col min="1" max="1" width="12.7109375" customWidth="1"/>
    <col min="2" max="2" width="5.7109375" customWidth="1"/>
    <col min="3" max="3" width="50.7109375" customWidth="1"/>
    <col min="4" max="4" width="8.7109375" customWidth="1"/>
    <col min="5" max="21" width="13.7109375" customWidth="1"/>
  </cols>
  <sheetData>
    <row r="1" spans="1:21" x14ac:dyDescent="0.2">
      <c r="U1" s="2" t="str">
        <f>HYPERLINK("#'Sommaire'!A1", "retour sommaire")</f>
        <v>retour sommaire</v>
      </c>
    </row>
    <row r="2" spans="1:21" ht="15" x14ac:dyDescent="0.2">
      <c r="A2" s="113" t="s">
        <v>1202</v>
      </c>
      <c r="B2" s="114"/>
      <c r="C2" s="114"/>
      <c r="D2" s="114"/>
      <c r="E2" s="114"/>
      <c r="F2" s="114"/>
      <c r="G2" s="114"/>
      <c r="H2" s="114"/>
      <c r="I2" s="114"/>
      <c r="J2" s="114"/>
      <c r="K2" s="114"/>
      <c r="L2" s="114"/>
      <c r="M2" s="114"/>
      <c r="N2" s="114"/>
      <c r="O2" s="114"/>
      <c r="P2" s="114"/>
      <c r="Q2" s="114"/>
      <c r="R2" s="114"/>
      <c r="S2" s="114"/>
      <c r="T2" s="114"/>
      <c r="U2" s="114"/>
    </row>
    <row r="5" spans="1:21" ht="15" x14ac:dyDescent="0.2">
      <c r="A5" s="113" t="s">
        <v>1239</v>
      </c>
      <c r="B5" s="114"/>
      <c r="C5" s="114"/>
      <c r="D5" s="114"/>
      <c r="E5" s="114"/>
      <c r="F5" s="114"/>
      <c r="G5" s="114"/>
      <c r="H5" s="114"/>
      <c r="I5" s="114"/>
      <c r="J5" s="114"/>
      <c r="K5" s="114"/>
      <c r="L5" s="114"/>
      <c r="M5" s="114"/>
      <c r="N5" s="114"/>
      <c r="O5" s="114"/>
      <c r="P5" s="114"/>
      <c r="Q5" s="114"/>
      <c r="R5" s="114"/>
      <c r="S5" s="114"/>
      <c r="T5" s="114"/>
      <c r="U5" s="114"/>
    </row>
    <row r="6" spans="1:21" x14ac:dyDescent="0.2">
      <c r="U6" s="7" t="s">
        <v>1204</v>
      </c>
    </row>
    <row r="7" spans="1:21" x14ac:dyDescent="0.2">
      <c r="U7" s="7" t="s">
        <v>1205</v>
      </c>
    </row>
    <row r="8" spans="1:21" x14ac:dyDescent="0.2">
      <c r="A8" s="107" t="s">
        <v>6</v>
      </c>
      <c r="B8" s="107" t="s">
        <v>1193</v>
      </c>
      <c r="C8" s="107" t="s">
        <v>7</v>
      </c>
      <c r="D8" s="107" t="s">
        <v>1194</v>
      </c>
      <c r="E8" s="8" t="s">
        <v>889</v>
      </c>
      <c r="F8" s="8" t="s">
        <v>890</v>
      </c>
      <c r="G8" s="8" t="s">
        <v>891</v>
      </c>
      <c r="H8" s="8" t="s">
        <v>892</v>
      </c>
      <c r="I8" s="8" t="s">
        <v>893</v>
      </c>
      <c r="J8" s="8" t="s">
        <v>894</v>
      </c>
      <c r="K8" s="8" t="s">
        <v>895</v>
      </c>
      <c r="L8" s="8" t="s">
        <v>896</v>
      </c>
      <c r="M8" s="8" t="s">
        <v>897</v>
      </c>
      <c r="N8" s="8" t="s">
        <v>898</v>
      </c>
      <c r="O8" s="8" t="s">
        <v>899</v>
      </c>
      <c r="P8" s="8" t="s">
        <v>900</v>
      </c>
      <c r="Q8" s="8" t="s">
        <v>901</v>
      </c>
      <c r="R8" s="8" t="s">
        <v>902</v>
      </c>
      <c r="S8" s="8" t="s">
        <v>903</v>
      </c>
      <c r="T8" s="8" t="s">
        <v>904</v>
      </c>
      <c r="U8" s="8" t="s">
        <v>905</v>
      </c>
    </row>
    <row r="9" spans="1:21" ht="30" customHeight="1" x14ac:dyDescent="0.2">
      <c r="A9" s="110" t="s">
        <v>305</v>
      </c>
      <c r="B9" s="111" t="s">
        <v>888</v>
      </c>
      <c r="C9" s="112" t="s">
        <v>306</v>
      </c>
      <c r="D9" s="23" t="s">
        <v>1195</v>
      </c>
      <c r="E9" s="39">
        <v>3080.192</v>
      </c>
      <c r="F9" s="39" t="s">
        <v>1199</v>
      </c>
      <c r="G9" s="39">
        <v>3195.172</v>
      </c>
      <c r="H9" s="39" t="s">
        <v>1199</v>
      </c>
      <c r="I9" s="39">
        <v>3801.2510000000002</v>
      </c>
      <c r="J9" s="39">
        <v>3958.3449999999998</v>
      </c>
      <c r="K9" s="39">
        <v>8066.6480000000001</v>
      </c>
      <c r="L9" s="39">
        <v>14283.45</v>
      </c>
      <c r="M9" s="39">
        <v>16878.277999999998</v>
      </c>
      <c r="N9" s="39">
        <v>18676</v>
      </c>
      <c r="O9" s="39">
        <v>18307</v>
      </c>
      <c r="P9" s="39">
        <v>17628</v>
      </c>
      <c r="Q9" s="39">
        <v>20427.493999999999</v>
      </c>
      <c r="R9" s="39">
        <v>23748.65</v>
      </c>
      <c r="S9" s="39">
        <v>52104.654000000002</v>
      </c>
      <c r="T9" s="39">
        <v>60413.218999999997</v>
      </c>
      <c r="U9" s="39">
        <v>66177.744999999995</v>
      </c>
    </row>
    <row r="10" spans="1:21" ht="30" customHeight="1" x14ac:dyDescent="0.2">
      <c r="A10" s="110" t="s">
        <v>305</v>
      </c>
      <c r="B10" s="111" t="s">
        <v>888</v>
      </c>
      <c r="C10" s="112" t="s">
        <v>306</v>
      </c>
      <c r="D10" s="24" t="s">
        <v>1196</v>
      </c>
      <c r="E10" s="40">
        <v>12163.175999999999</v>
      </c>
      <c r="F10" s="40" t="s">
        <v>1199</v>
      </c>
      <c r="G10" s="40">
        <v>12520.197</v>
      </c>
      <c r="H10" s="40" t="s">
        <v>1199</v>
      </c>
      <c r="I10" s="40">
        <v>14336.799000000001</v>
      </c>
      <c r="J10" s="40">
        <v>15508.928</v>
      </c>
      <c r="K10" s="40">
        <v>30810.098999999998</v>
      </c>
      <c r="L10" s="40">
        <v>55738.838000000003</v>
      </c>
      <c r="M10" s="40">
        <v>65930.888000000006</v>
      </c>
      <c r="N10" s="40">
        <v>73720</v>
      </c>
      <c r="O10" s="40">
        <v>72587</v>
      </c>
      <c r="P10" s="40">
        <v>70026.065000000002</v>
      </c>
      <c r="Q10" s="40">
        <v>90465.962</v>
      </c>
      <c r="R10" s="40">
        <v>102218.754</v>
      </c>
      <c r="S10" s="40">
        <v>292798.766</v>
      </c>
      <c r="T10" s="40">
        <v>334294.44</v>
      </c>
      <c r="U10" s="40">
        <v>353563.755</v>
      </c>
    </row>
    <row r="11" spans="1:21" ht="30" customHeight="1" x14ac:dyDescent="0.2">
      <c r="A11" s="110" t="s">
        <v>307</v>
      </c>
      <c r="B11" s="111" t="s">
        <v>888</v>
      </c>
      <c r="C11" s="112" t="s">
        <v>308</v>
      </c>
      <c r="D11" s="23" t="s">
        <v>1195</v>
      </c>
      <c r="E11" s="39">
        <v>7976</v>
      </c>
      <c r="F11" s="39">
        <v>8192</v>
      </c>
      <c r="G11" s="39">
        <v>8382</v>
      </c>
      <c r="H11" s="39">
        <v>8268</v>
      </c>
      <c r="I11" s="39">
        <v>8588.1640000000007</v>
      </c>
      <c r="J11" s="39">
        <v>8653.6360000000004</v>
      </c>
      <c r="K11" s="39">
        <v>8456.7309999999998</v>
      </c>
      <c r="L11" s="39">
        <v>13414.52</v>
      </c>
      <c r="M11" s="39">
        <v>8572.7530000000006</v>
      </c>
      <c r="N11" s="39">
        <v>8810</v>
      </c>
      <c r="O11" s="39">
        <v>8994</v>
      </c>
      <c r="P11" s="39">
        <v>8421</v>
      </c>
      <c r="Q11" s="39">
        <v>9763.2880000000005</v>
      </c>
      <c r="R11" s="39">
        <v>9773.4830000000002</v>
      </c>
      <c r="S11" s="39">
        <v>10022.071</v>
      </c>
      <c r="T11" s="39">
        <v>9645.3490000000002</v>
      </c>
      <c r="U11" s="39">
        <v>9867.4429999999993</v>
      </c>
    </row>
    <row r="12" spans="1:21" ht="30" customHeight="1" x14ac:dyDescent="0.2">
      <c r="A12" s="110" t="s">
        <v>307</v>
      </c>
      <c r="B12" s="111" t="s">
        <v>888</v>
      </c>
      <c r="C12" s="112" t="s">
        <v>308</v>
      </c>
      <c r="D12" s="24" t="s">
        <v>1196</v>
      </c>
      <c r="E12" s="40">
        <v>22924</v>
      </c>
      <c r="F12" s="40">
        <v>20693</v>
      </c>
      <c r="G12" s="40">
        <v>21698</v>
      </c>
      <c r="H12" s="40">
        <v>22248</v>
      </c>
      <c r="I12" s="40">
        <v>24711.48</v>
      </c>
      <c r="J12" s="40">
        <v>26644.06</v>
      </c>
      <c r="K12" s="40">
        <v>26710.173999999999</v>
      </c>
      <c r="L12" s="40">
        <v>35078.144999999997</v>
      </c>
      <c r="M12" s="40">
        <v>28135.326000000001</v>
      </c>
      <c r="N12" s="40">
        <v>29574</v>
      </c>
      <c r="O12" s="40">
        <v>31063</v>
      </c>
      <c r="P12" s="40">
        <v>30250.356</v>
      </c>
      <c r="Q12" s="40">
        <v>31954.796999999999</v>
      </c>
      <c r="R12" s="40">
        <v>30638.521000000001</v>
      </c>
      <c r="S12" s="40">
        <v>35783.271000000001</v>
      </c>
      <c r="T12" s="40">
        <v>37948.334000000003</v>
      </c>
      <c r="U12" s="40">
        <v>40966.752</v>
      </c>
    </row>
    <row r="13" spans="1:21" ht="30" customHeight="1" x14ac:dyDescent="0.2">
      <c r="A13" s="110" t="s">
        <v>309</v>
      </c>
      <c r="B13" s="111" t="s">
        <v>888</v>
      </c>
      <c r="C13" s="112" t="s">
        <v>310</v>
      </c>
      <c r="D13" s="23" t="s">
        <v>1195</v>
      </c>
      <c r="E13" s="39" t="s">
        <v>1199</v>
      </c>
      <c r="F13" s="39" t="s">
        <v>1199</v>
      </c>
      <c r="G13" s="39" t="s">
        <v>1199</v>
      </c>
      <c r="H13" s="39" t="s">
        <v>1199</v>
      </c>
      <c r="I13" s="39">
        <v>479953.69300000003</v>
      </c>
      <c r="J13" s="39">
        <v>518552.61099999998</v>
      </c>
      <c r="K13" s="39">
        <v>513928.08</v>
      </c>
      <c r="L13" s="39">
        <v>530752.09499999997</v>
      </c>
      <c r="M13" s="39">
        <v>545271.08100000001</v>
      </c>
      <c r="N13" s="39">
        <v>539100</v>
      </c>
      <c r="O13" s="39">
        <v>557379</v>
      </c>
      <c r="P13" s="39">
        <v>545780.48400000005</v>
      </c>
      <c r="Q13" s="39">
        <v>589241.51800000004</v>
      </c>
      <c r="R13" s="39">
        <v>588180.33400000003</v>
      </c>
      <c r="S13" s="39">
        <v>589571.37600000005</v>
      </c>
      <c r="T13" s="39">
        <v>605329.94099999999</v>
      </c>
      <c r="U13" s="39">
        <v>642567.34</v>
      </c>
    </row>
    <row r="14" spans="1:21" ht="30" customHeight="1" x14ac:dyDescent="0.2">
      <c r="A14" s="110" t="s">
        <v>309</v>
      </c>
      <c r="B14" s="111" t="s">
        <v>888</v>
      </c>
      <c r="C14" s="112" t="s">
        <v>310</v>
      </c>
      <c r="D14" s="24" t="s">
        <v>1196</v>
      </c>
      <c r="E14" s="40" t="s">
        <v>1199</v>
      </c>
      <c r="F14" s="40" t="s">
        <v>1199</v>
      </c>
      <c r="G14" s="40" t="s">
        <v>1199</v>
      </c>
      <c r="H14" s="40" t="s">
        <v>1199</v>
      </c>
      <c r="I14" s="40">
        <v>1155045.8910000001</v>
      </c>
      <c r="J14" s="40">
        <v>1307357.2290000001</v>
      </c>
      <c r="K14" s="40">
        <v>1287629.8319999999</v>
      </c>
      <c r="L14" s="40">
        <v>1340854.362</v>
      </c>
      <c r="M14" s="40">
        <v>1339510.3729999999</v>
      </c>
      <c r="N14" s="40">
        <v>1311222</v>
      </c>
      <c r="O14" s="40">
        <v>1334897</v>
      </c>
      <c r="P14" s="40">
        <v>1326125.392</v>
      </c>
      <c r="Q14" s="40">
        <v>1362535.963</v>
      </c>
      <c r="R14" s="40">
        <v>1433682.436</v>
      </c>
      <c r="S14" s="40">
        <v>1692241.507</v>
      </c>
      <c r="T14" s="40">
        <v>1848593.402</v>
      </c>
      <c r="U14" s="40">
        <v>1917001.8559999999</v>
      </c>
    </row>
    <row r="15" spans="1:21" ht="30" customHeight="1" x14ac:dyDescent="0.2">
      <c r="A15" s="110" t="s">
        <v>311</v>
      </c>
      <c r="B15" s="111" t="s">
        <v>888</v>
      </c>
      <c r="C15" s="112" t="s">
        <v>312</v>
      </c>
      <c r="D15" s="23" t="s">
        <v>1195</v>
      </c>
      <c r="E15" s="39" t="s">
        <v>1201</v>
      </c>
      <c r="F15" s="39" t="s">
        <v>1201</v>
      </c>
      <c r="G15" s="39" t="s">
        <v>1201</v>
      </c>
      <c r="H15" s="39" t="s">
        <v>1201</v>
      </c>
      <c r="I15" s="39" t="s">
        <v>1201</v>
      </c>
      <c r="J15" s="39" t="s">
        <v>1201</v>
      </c>
      <c r="K15" s="39" t="s">
        <v>1201</v>
      </c>
      <c r="L15" s="39" t="s">
        <v>1201</v>
      </c>
      <c r="M15" s="39" t="s">
        <v>1201</v>
      </c>
      <c r="N15" s="39" t="s">
        <v>1201</v>
      </c>
      <c r="O15" s="39" t="s">
        <v>1201</v>
      </c>
      <c r="P15" s="39" t="s">
        <v>1201</v>
      </c>
      <c r="Q15" s="39" t="s">
        <v>1201</v>
      </c>
      <c r="R15" s="39" t="s">
        <v>1201</v>
      </c>
      <c r="S15" s="39" t="s">
        <v>1201</v>
      </c>
      <c r="T15" s="39" t="s">
        <v>1201</v>
      </c>
      <c r="U15" s="39" t="s">
        <v>1201</v>
      </c>
    </row>
    <row r="16" spans="1:21" ht="30" customHeight="1" x14ac:dyDescent="0.2">
      <c r="A16" s="110" t="s">
        <v>311</v>
      </c>
      <c r="B16" s="111" t="s">
        <v>888</v>
      </c>
      <c r="C16" s="112" t="s">
        <v>312</v>
      </c>
      <c r="D16" s="24" t="s">
        <v>1196</v>
      </c>
      <c r="E16" s="40" t="s">
        <v>1201</v>
      </c>
      <c r="F16" s="40" t="s">
        <v>1201</v>
      </c>
      <c r="G16" s="40" t="s">
        <v>1201</v>
      </c>
      <c r="H16" s="40" t="s">
        <v>1201</v>
      </c>
      <c r="I16" s="40" t="s">
        <v>1201</v>
      </c>
      <c r="J16" s="40" t="s">
        <v>1201</v>
      </c>
      <c r="K16" s="40" t="s">
        <v>1201</v>
      </c>
      <c r="L16" s="40" t="s">
        <v>1201</v>
      </c>
      <c r="M16" s="40" t="s">
        <v>1201</v>
      </c>
      <c r="N16" s="40" t="s">
        <v>1201</v>
      </c>
      <c r="O16" s="40" t="s">
        <v>1201</v>
      </c>
      <c r="P16" s="40" t="s">
        <v>1201</v>
      </c>
      <c r="Q16" s="40" t="s">
        <v>1201</v>
      </c>
      <c r="R16" s="40" t="s">
        <v>1201</v>
      </c>
      <c r="S16" s="40" t="s">
        <v>1201</v>
      </c>
      <c r="T16" s="40" t="s">
        <v>1201</v>
      </c>
      <c r="U16" s="40" t="s">
        <v>1201</v>
      </c>
    </row>
    <row r="17" spans="1:21" ht="30" customHeight="1" x14ac:dyDescent="0.2">
      <c r="A17" s="110" t="s">
        <v>313</v>
      </c>
      <c r="B17" s="111" t="s">
        <v>888</v>
      </c>
      <c r="C17" s="112" t="s">
        <v>314</v>
      </c>
      <c r="D17" s="23" t="s">
        <v>1195</v>
      </c>
      <c r="E17" s="39">
        <v>0</v>
      </c>
      <c r="F17" s="39" t="s">
        <v>1199</v>
      </c>
      <c r="G17" s="39" t="s">
        <v>1199</v>
      </c>
      <c r="H17" s="39" t="s">
        <v>1199</v>
      </c>
      <c r="I17" s="39" t="s">
        <v>1199</v>
      </c>
      <c r="J17" s="39" t="s">
        <v>1199</v>
      </c>
      <c r="K17" s="39" t="s">
        <v>1199</v>
      </c>
      <c r="L17" s="39" t="s">
        <v>1199</v>
      </c>
      <c r="M17" s="39" t="s">
        <v>1199</v>
      </c>
      <c r="N17" s="39">
        <v>3836</v>
      </c>
      <c r="O17" s="39">
        <v>4139</v>
      </c>
      <c r="P17" s="39">
        <v>4710</v>
      </c>
      <c r="Q17" s="39">
        <v>4389</v>
      </c>
      <c r="R17" s="39">
        <v>5121.2579999999998</v>
      </c>
      <c r="S17" s="39">
        <v>7205.0259999999998</v>
      </c>
      <c r="T17" s="39">
        <v>7745.2250000000004</v>
      </c>
      <c r="U17" s="39">
        <v>10175.645</v>
      </c>
    </row>
    <row r="18" spans="1:21" ht="30" customHeight="1" x14ac:dyDescent="0.2">
      <c r="A18" s="110" t="s">
        <v>313</v>
      </c>
      <c r="B18" s="111" t="s">
        <v>888</v>
      </c>
      <c r="C18" s="112" t="s">
        <v>314</v>
      </c>
      <c r="D18" s="24" t="s">
        <v>1196</v>
      </c>
      <c r="E18" s="40">
        <v>0</v>
      </c>
      <c r="F18" s="40" t="s">
        <v>1199</v>
      </c>
      <c r="G18" s="40" t="s">
        <v>1199</v>
      </c>
      <c r="H18" s="40" t="s">
        <v>1199</v>
      </c>
      <c r="I18" s="40" t="s">
        <v>1199</v>
      </c>
      <c r="J18" s="40" t="s">
        <v>1199</v>
      </c>
      <c r="K18" s="40" t="s">
        <v>1199</v>
      </c>
      <c r="L18" s="40" t="s">
        <v>1199</v>
      </c>
      <c r="M18" s="40" t="s">
        <v>1199</v>
      </c>
      <c r="N18" s="40">
        <v>40777</v>
      </c>
      <c r="O18" s="40">
        <v>40742</v>
      </c>
      <c r="P18" s="40">
        <v>45716.593000000001</v>
      </c>
      <c r="Q18" s="40">
        <v>45175.720999999998</v>
      </c>
      <c r="R18" s="40">
        <v>47406.966</v>
      </c>
      <c r="S18" s="40">
        <v>52137.423999999999</v>
      </c>
      <c r="T18" s="40">
        <v>55290.563999999998</v>
      </c>
      <c r="U18" s="40">
        <v>61961.601000000002</v>
      </c>
    </row>
    <row r="19" spans="1:21" ht="30" customHeight="1" x14ac:dyDescent="0.2">
      <c r="A19" s="110" t="s">
        <v>315</v>
      </c>
      <c r="B19" s="111" t="s">
        <v>888</v>
      </c>
      <c r="C19" s="112" t="s">
        <v>316</v>
      </c>
      <c r="D19" s="23" t="s">
        <v>1195</v>
      </c>
      <c r="E19" s="39">
        <v>0</v>
      </c>
      <c r="F19" s="39">
        <v>0</v>
      </c>
      <c r="G19" s="39">
        <v>0</v>
      </c>
      <c r="H19" s="39">
        <v>0</v>
      </c>
      <c r="I19" s="39">
        <v>0</v>
      </c>
      <c r="J19" s="39">
        <v>0</v>
      </c>
      <c r="K19" s="39">
        <v>0</v>
      </c>
      <c r="L19" s="39">
        <v>0</v>
      </c>
      <c r="M19" s="39">
        <v>0</v>
      </c>
      <c r="N19" s="39">
        <v>0</v>
      </c>
      <c r="O19" s="39">
        <v>0</v>
      </c>
      <c r="P19" s="39" t="s">
        <v>1199</v>
      </c>
      <c r="Q19" s="39" t="s">
        <v>1199</v>
      </c>
      <c r="R19" s="39">
        <v>0</v>
      </c>
      <c r="S19" s="39">
        <v>0</v>
      </c>
      <c r="T19" s="39">
        <v>0</v>
      </c>
      <c r="U19" s="39">
        <v>0</v>
      </c>
    </row>
    <row r="20" spans="1:21" ht="30" customHeight="1" x14ac:dyDescent="0.2">
      <c r="A20" s="110" t="s">
        <v>315</v>
      </c>
      <c r="B20" s="111" t="s">
        <v>888</v>
      </c>
      <c r="C20" s="112" t="s">
        <v>316</v>
      </c>
      <c r="D20" s="24" t="s">
        <v>1196</v>
      </c>
      <c r="E20" s="40">
        <v>0</v>
      </c>
      <c r="F20" s="40">
        <v>0</v>
      </c>
      <c r="G20" s="40">
        <v>0</v>
      </c>
      <c r="H20" s="40">
        <v>0</v>
      </c>
      <c r="I20" s="40">
        <v>0</v>
      </c>
      <c r="J20" s="40">
        <v>0</v>
      </c>
      <c r="K20" s="40">
        <v>0</v>
      </c>
      <c r="L20" s="40">
        <v>0</v>
      </c>
      <c r="M20" s="40">
        <v>0</v>
      </c>
      <c r="N20" s="40">
        <v>0</v>
      </c>
      <c r="O20" s="40">
        <v>0</v>
      </c>
      <c r="P20" s="40" t="s">
        <v>1199</v>
      </c>
      <c r="Q20" s="40" t="s">
        <v>1199</v>
      </c>
      <c r="R20" s="40">
        <v>0</v>
      </c>
      <c r="S20" s="40">
        <v>0</v>
      </c>
      <c r="T20" s="40">
        <v>0</v>
      </c>
      <c r="U20" s="40">
        <v>0</v>
      </c>
    </row>
    <row r="21" spans="1:21" ht="30" customHeight="1" x14ac:dyDescent="0.2">
      <c r="A21" s="110" t="s">
        <v>317</v>
      </c>
      <c r="B21" s="111" t="s">
        <v>888</v>
      </c>
      <c r="C21" s="112" t="s">
        <v>318</v>
      </c>
      <c r="D21" s="23" t="s">
        <v>1195</v>
      </c>
      <c r="E21" s="39">
        <v>0</v>
      </c>
      <c r="F21" s="39">
        <v>0</v>
      </c>
      <c r="G21" s="39">
        <v>0</v>
      </c>
      <c r="H21" s="39">
        <v>0</v>
      </c>
      <c r="I21" s="39">
        <v>0</v>
      </c>
      <c r="J21" s="39">
        <v>0</v>
      </c>
      <c r="K21" s="39">
        <v>0</v>
      </c>
      <c r="L21" s="39">
        <v>0</v>
      </c>
      <c r="M21" s="39">
        <v>0</v>
      </c>
      <c r="N21" s="39">
        <v>0</v>
      </c>
      <c r="O21" s="39">
        <v>0</v>
      </c>
      <c r="P21" s="39">
        <v>0</v>
      </c>
      <c r="Q21" s="39">
        <v>0</v>
      </c>
      <c r="R21" s="39">
        <v>0</v>
      </c>
      <c r="S21" s="39">
        <v>0</v>
      </c>
      <c r="T21" s="39">
        <v>0</v>
      </c>
      <c r="U21" s="39">
        <v>0</v>
      </c>
    </row>
    <row r="22" spans="1:21" ht="30" customHeight="1" x14ac:dyDescent="0.2">
      <c r="A22" s="110" t="s">
        <v>317</v>
      </c>
      <c r="B22" s="111" t="s">
        <v>888</v>
      </c>
      <c r="C22" s="112" t="s">
        <v>318</v>
      </c>
      <c r="D22" s="24" t="s">
        <v>1196</v>
      </c>
      <c r="E22" s="40">
        <v>0</v>
      </c>
      <c r="F22" s="40">
        <v>0</v>
      </c>
      <c r="G22" s="40">
        <v>0</v>
      </c>
      <c r="H22" s="40">
        <v>0</v>
      </c>
      <c r="I22" s="40">
        <v>0</v>
      </c>
      <c r="J22" s="40">
        <v>0</v>
      </c>
      <c r="K22" s="40">
        <v>0</v>
      </c>
      <c r="L22" s="40">
        <v>0</v>
      </c>
      <c r="M22" s="40">
        <v>0</v>
      </c>
      <c r="N22" s="40">
        <v>0</v>
      </c>
      <c r="O22" s="40">
        <v>0</v>
      </c>
      <c r="P22" s="40">
        <v>0</v>
      </c>
      <c r="Q22" s="40">
        <v>0</v>
      </c>
      <c r="R22" s="40">
        <v>0</v>
      </c>
      <c r="S22" s="40">
        <v>0</v>
      </c>
      <c r="T22" s="40">
        <v>0</v>
      </c>
      <c r="U22" s="40">
        <v>0</v>
      </c>
    </row>
    <row r="23" spans="1:21" ht="30" customHeight="1" x14ac:dyDescent="0.2">
      <c r="A23" s="110" t="s">
        <v>319</v>
      </c>
      <c r="B23" s="111" t="s">
        <v>1211</v>
      </c>
      <c r="C23" s="112" t="s">
        <v>320</v>
      </c>
      <c r="D23" s="23" t="s">
        <v>1195</v>
      </c>
      <c r="E23" s="39" t="s">
        <v>1200</v>
      </c>
      <c r="F23" s="39" t="s">
        <v>1200</v>
      </c>
      <c r="G23" s="39" t="s">
        <v>1200</v>
      </c>
      <c r="H23" s="39" t="s">
        <v>1200</v>
      </c>
      <c r="I23" s="39" t="s">
        <v>1200</v>
      </c>
      <c r="J23" s="39" t="s">
        <v>1200</v>
      </c>
      <c r="K23" s="39" t="s">
        <v>1200</v>
      </c>
      <c r="L23" s="39" t="s">
        <v>1200</v>
      </c>
      <c r="M23" s="39" t="s">
        <v>1199</v>
      </c>
      <c r="N23" s="39" t="s">
        <v>1199</v>
      </c>
      <c r="O23" s="39" t="s">
        <v>1199</v>
      </c>
      <c r="P23" s="39" t="s">
        <v>1199</v>
      </c>
      <c r="Q23" s="39">
        <v>5173.7430000000004</v>
      </c>
      <c r="R23" s="39">
        <v>6800.9639999999999</v>
      </c>
      <c r="S23" s="39" t="s">
        <v>1200</v>
      </c>
      <c r="T23" s="39" t="s">
        <v>1200</v>
      </c>
      <c r="U23" s="39" t="s">
        <v>1200</v>
      </c>
    </row>
    <row r="24" spans="1:21" ht="30" customHeight="1" x14ac:dyDescent="0.2">
      <c r="A24" s="110" t="s">
        <v>319</v>
      </c>
      <c r="B24" s="111" t="s">
        <v>1211</v>
      </c>
      <c r="C24" s="112" t="s">
        <v>320</v>
      </c>
      <c r="D24" s="24" t="s">
        <v>1196</v>
      </c>
      <c r="E24" s="40" t="s">
        <v>1200</v>
      </c>
      <c r="F24" s="40" t="s">
        <v>1200</v>
      </c>
      <c r="G24" s="40" t="s">
        <v>1200</v>
      </c>
      <c r="H24" s="40" t="s">
        <v>1200</v>
      </c>
      <c r="I24" s="40" t="s">
        <v>1200</v>
      </c>
      <c r="J24" s="40" t="s">
        <v>1200</v>
      </c>
      <c r="K24" s="40" t="s">
        <v>1200</v>
      </c>
      <c r="L24" s="40" t="s">
        <v>1200</v>
      </c>
      <c r="M24" s="40" t="s">
        <v>1199</v>
      </c>
      <c r="N24" s="40" t="s">
        <v>1199</v>
      </c>
      <c r="O24" s="40" t="s">
        <v>1199</v>
      </c>
      <c r="P24" s="40" t="s">
        <v>1199</v>
      </c>
      <c r="Q24" s="40">
        <v>35102.373</v>
      </c>
      <c r="R24" s="40">
        <v>40553.792999999998</v>
      </c>
      <c r="S24" s="40" t="s">
        <v>1200</v>
      </c>
      <c r="T24" s="40" t="s">
        <v>1200</v>
      </c>
      <c r="U24" s="40" t="s">
        <v>1200</v>
      </c>
    </row>
    <row r="25" spans="1:21" ht="30" customHeight="1" x14ac:dyDescent="0.2">
      <c r="A25" s="110" t="s">
        <v>321</v>
      </c>
      <c r="B25" s="111" t="s">
        <v>1198</v>
      </c>
      <c r="C25" s="112" t="s">
        <v>322</v>
      </c>
      <c r="D25" s="23" t="s">
        <v>1195</v>
      </c>
      <c r="E25" s="39">
        <v>0</v>
      </c>
      <c r="F25" s="39" t="s">
        <v>1199</v>
      </c>
      <c r="G25" s="39" t="s">
        <v>1199</v>
      </c>
      <c r="H25" s="39" t="s">
        <v>1199</v>
      </c>
      <c r="I25" s="39" t="s">
        <v>1199</v>
      </c>
      <c r="J25" s="39" t="s">
        <v>1199</v>
      </c>
      <c r="K25" s="39" t="s">
        <v>1199</v>
      </c>
      <c r="L25" s="39" t="s">
        <v>1199</v>
      </c>
      <c r="M25" s="39" t="s">
        <v>1200</v>
      </c>
      <c r="N25" s="39" t="s">
        <v>1200</v>
      </c>
      <c r="O25" s="39" t="s">
        <v>1200</v>
      </c>
      <c r="P25" s="39" t="s">
        <v>1200</v>
      </c>
      <c r="Q25" s="39" t="s">
        <v>1200</v>
      </c>
      <c r="R25" s="39" t="s">
        <v>1200</v>
      </c>
      <c r="S25" s="39" t="s">
        <v>1200</v>
      </c>
      <c r="T25" s="39" t="s">
        <v>1200</v>
      </c>
      <c r="U25" s="39" t="s">
        <v>1200</v>
      </c>
    </row>
    <row r="26" spans="1:21" ht="30" customHeight="1" x14ac:dyDescent="0.2">
      <c r="A26" s="110" t="s">
        <v>321</v>
      </c>
      <c r="B26" s="111" t="s">
        <v>1198</v>
      </c>
      <c r="C26" s="112" t="s">
        <v>322</v>
      </c>
      <c r="D26" s="24" t="s">
        <v>1196</v>
      </c>
      <c r="E26" s="40">
        <v>0</v>
      </c>
      <c r="F26" s="40" t="s">
        <v>1199</v>
      </c>
      <c r="G26" s="40" t="s">
        <v>1199</v>
      </c>
      <c r="H26" s="40" t="s">
        <v>1199</v>
      </c>
      <c r="I26" s="40" t="s">
        <v>1199</v>
      </c>
      <c r="J26" s="40" t="s">
        <v>1199</v>
      </c>
      <c r="K26" s="40" t="s">
        <v>1199</v>
      </c>
      <c r="L26" s="40" t="s">
        <v>1199</v>
      </c>
      <c r="M26" s="40" t="s">
        <v>1200</v>
      </c>
      <c r="N26" s="40" t="s">
        <v>1200</v>
      </c>
      <c r="O26" s="40" t="s">
        <v>1200</v>
      </c>
      <c r="P26" s="40" t="s">
        <v>1200</v>
      </c>
      <c r="Q26" s="40" t="s">
        <v>1200</v>
      </c>
      <c r="R26" s="40" t="s">
        <v>1200</v>
      </c>
      <c r="S26" s="40" t="s">
        <v>1200</v>
      </c>
      <c r="T26" s="40" t="s">
        <v>1200</v>
      </c>
      <c r="U26" s="40" t="s">
        <v>1200</v>
      </c>
    </row>
    <row r="27" spans="1:21" ht="30" customHeight="1" x14ac:dyDescent="0.2">
      <c r="A27" s="110" t="s">
        <v>323</v>
      </c>
      <c r="B27" s="111" t="s">
        <v>888</v>
      </c>
      <c r="C27" s="112" t="s">
        <v>324</v>
      </c>
      <c r="D27" s="23" t="s">
        <v>1195</v>
      </c>
      <c r="E27" s="39" t="s">
        <v>1200</v>
      </c>
      <c r="F27" s="39" t="s">
        <v>1200</v>
      </c>
      <c r="G27" s="39" t="s">
        <v>1200</v>
      </c>
      <c r="H27" s="39" t="s">
        <v>1200</v>
      </c>
      <c r="I27" s="39" t="s">
        <v>1200</v>
      </c>
      <c r="J27" s="39" t="s">
        <v>1200</v>
      </c>
      <c r="K27" s="39" t="s">
        <v>1200</v>
      </c>
      <c r="L27" s="39" t="s">
        <v>1200</v>
      </c>
      <c r="M27" s="39" t="s">
        <v>1200</v>
      </c>
      <c r="N27" s="39" t="s">
        <v>1200</v>
      </c>
      <c r="O27" s="39" t="s">
        <v>1200</v>
      </c>
      <c r="P27" s="39" t="s">
        <v>1200</v>
      </c>
      <c r="Q27" s="39" t="s">
        <v>1200</v>
      </c>
      <c r="R27" s="39" t="s">
        <v>1200</v>
      </c>
      <c r="S27" s="39">
        <v>6574.1549999999997</v>
      </c>
      <c r="T27" s="39">
        <v>5867.6639999999998</v>
      </c>
      <c r="U27" s="39">
        <v>6187.2939999999999</v>
      </c>
    </row>
    <row r="28" spans="1:21" ht="30" customHeight="1" x14ac:dyDescent="0.2">
      <c r="A28" s="110" t="s">
        <v>323</v>
      </c>
      <c r="B28" s="111" t="s">
        <v>888</v>
      </c>
      <c r="C28" s="112" t="s">
        <v>324</v>
      </c>
      <c r="D28" s="24" t="s">
        <v>1196</v>
      </c>
      <c r="E28" s="40" t="s">
        <v>1200</v>
      </c>
      <c r="F28" s="40" t="s">
        <v>1200</v>
      </c>
      <c r="G28" s="40" t="s">
        <v>1200</v>
      </c>
      <c r="H28" s="40" t="s">
        <v>1200</v>
      </c>
      <c r="I28" s="40" t="s">
        <v>1200</v>
      </c>
      <c r="J28" s="40" t="s">
        <v>1200</v>
      </c>
      <c r="K28" s="40" t="s">
        <v>1200</v>
      </c>
      <c r="L28" s="40" t="s">
        <v>1200</v>
      </c>
      <c r="M28" s="40" t="s">
        <v>1200</v>
      </c>
      <c r="N28" s="40" t="s">
        <v>1200</v>
      </c>
      <c r="O28" s="40" t="s">
        <v>1200</v>
      </c>
      <c r="P28" s="40" t="s">
        <v>1200</v>
      </c>
      <c r="Q28" s="40" t="s">
        <v>1200</v>
      </c>
      <c r="R28" s="40" t="s">
        <v>1200</v>
      </c>
      <c r="S28" s="40">
        <v>43684.849000000002</v>
      </c>
      <c r="T28" s="40">
        <v>38978.523999999998</v>
      </c>
      <c r="U28" s="40">
        <v>41282.038999999997</v>
      </c>
    </row>
    <row r="29" spans="1:21" ht="30" customHeight="1" x14ac:dyDescent="0.2">
      <c r="A29" s="110" t="s">
        <v>325</v>
      </c>
      <c r="B29" s="111" t="s">
        <v>1198</v>
      </c>
      <c r="C29" s="112" t="s">
        <v>326</v>
      </c>
      <c r="D29" s="23" t="s">
        <v>1195</v>
      </c>
      <c r="E29" s="39" t="s">
        <v>1199</v>
      </c>
      <c r="F29" s="39" t="s">
        <v>1199</v>
      </c>
      <c r="G29" s="39" t="s">
        <v>1199</v>
      </c>
      <c r="H29" s="39" t="s">
        <v>1199</v>
      </c>
      <c r="I29" s="39">
        <v>38713.555</v>
      </c>
      <c r="J29" s="39">
        <v>42926.201000000001</v>
      </c>
      <c r="K29" s="39">
        <v>41035.495999999999</v>
      </c>
      <c r="L29" s="39">
        <v>36246.754000000001</v>
      </c>
      <c r="M29" s="39" t="s">
        <v>1200</v>
      </c>
      <c r="N29" s="39" t="s">
        <v>1200</v>
      </c>
      <c r="O29" s="39" t="s">
        <v>1200</v>
      </c>
      <c r="P29" s="39" t="s">
        <v>1200</v>
      </c>
      <c r="Q29" s="39" t="s">
        <v>1200</v>
      </c>
      <c r="R29" s="39" t="s">
        <v>1200</v>
      </c>
      <c r="S29" s="39" t="s">
        <v>1200</v>
      </c>
      <c r="T29" s="39" t="s">
        <v>1200</v>
      </c>
      <c r="U29" s="39" t="s">
        <v>1200</v>
      </c>
    </row>
    <row r="30" spans="1:21" ht="30" customHeight="1" x14ac:dyDescent="0.2">
      <c r="A30" s="110" t="s">
        <v>325</v>
      </c>
      <c r="B30" s="111" t="s">
        <v>1198</v>
      </c>
      <c r="C30" s="112" t="s">
        <v>326</v>
      </c>
      <c r="D30" s="24" t="s">
        <v>1196</v>
      </c>
      <c r="E30" s="40" t="s">
        <v>1199</v>
      </c>
      <c r="F30" s="40" t="s">
        <v>1199</v>
      </c>
      <c r="G30" s="40" t="s">
        <v>1199</v>
      </c>
      <c r="H30" s="40" t="s">
        <v>1199</v>
      </c>
      <c r="I30" s="40">
        <v>137670.92199999999</v>
      </c>
      <c r="J30" s="40">
        <v>149571.14199999999</v>
      </c>
      <c r="K30" s="40">
        <v>171605.32699999999</v>
      </c>
      <c r="L30" s="40">
        <v>189942.489</v>
      </c>
      <c r="M30" s="40" t="s">
        <v>1200</v>
      </c>
      <c r="N30" s="40" t="s">
        <v>1200</v>
      </c>
      <c r="O30" s="40" t="s">
        <v>1200</v>
      </c>
      <c r="P30" s="40" t="s">
        <v>1200</v>
      </c>
      <c r="Q30" s="40" t="s">
        <v>1200</v>
      </c>
      <c r="R30" s="40" t="s">
        <v>1200</v>
      </c>
      <c r="S30" s="40" t="s">
        <v>1200</v>
      </c>
      <c r="T30" s="40" t="s">
        <v>1200</v>
      </c>
      <c r="U30" s="40" t="s">
        <v>1200</v>
      </c>
    </row>
    <row r="31" spans="1:21" ht="30" customHeight="1" x14ac:dyDescent="0.2">
      <c r="A31" s="110" t="s">
        <v>327</v>
      </c>
      <c r="B31" s="111" t="s">
        <v>1198</v>
      </c>
      <c r="C31" s="112" t="s">
        <v>328</v>
      </c>
      <c r="D31" s="23" t="s">
        <v>1195</v>
      </c>
      <c r="E31" s="39">
        <v>50029.834000000003</v>
      </c>
      <c r="F31" s="39">
        <v>54503.904000000002</v>
      </c>
      <c r="G31" s="39">
        <v>51167.588000000003</v>
      </c>
      <c r="H31" s="39">
        <v>55087.603999999999</v>
      </c>
      <c r="I31" s="39">
        <v>58479.016000000003</v>
      </c>
      <c r="J31" s="39">
        <v>54361.065000000002</v>
      </c>
      <c r="K31" s="39">
        <v>55122.19</v>
      </c>
      <c r="L31" s="39">
        <v>50343.366000000002</v>
      </c>
      <c r="M31" s="39" t="s">
        <v>1200</v>
      </c>
      <c r="N31" s="39" t="s">
        <v>1200</v>
      </c>
      <c r="O31" s="39" t="s">
        <v>1200</v>
      </c>
      <c r="P31" s="39" t="s">
        <v>1200</v>
      </c>
      <c r="Q31" s="39" t="s">
        <v>1200</v>
      </c>
      <c r="R31" s="39" t="s">
        <v>1200</v>
      </c>
      <c r="S31" s="39" t="s">
        <v>1200</v>
      </c>
      <c r="T31" s="39" t="s">
        <v>1200</v>
      </c>
      <c r="U31" s="39" t="s">
        <v>1200</v>
      </c>
    </row>
    <row r="32" spans="1:21" ht="30" customHeight="1" x14ac:dyDescent="0.2">
      <c r="A32" s="110" t="s">
        <v>327</v>
      </c>
      <c r="B32" s="111" t="s">
        <v>1198</v>
      </c>
      <c r="C32" s="112" t="s">
        <v>328</v>
      </c>
      <c r="D32" s="24" t="s">
        <v>1196</v>
      </c>
      <c r="E32" s="40">
        <v>110320.041</v>
      </c>
      <c r="F32" s="40">
        <v>99139.56</v>
      </c>
      <c r="G32" s="40">
        <v>92320.342999999993</v>
      </c>
      <c r="H32" s="40">
        <v>93444.392000000007</v>
      </c>
      <c r="I32" s="40">
        <v>101080.318</v>
      </c>
      <c r="J32" s="40">
        <v>100735.588</v>
      </c>
      <c r="K32" s="40">
        <v>107376.258</v>
      </c>
      <c r="L32" s="40">
        <v>107188.114</v>
      </c>
      <c r="M32" s="40" t="s">
        <v>1200</v>
      </c>
      <c r="N32" s="40" t="s">
        <v>1200</v>
      </c>
      <c r="O32" s="40" t="s">
        <v>1200</v>
      </c>
      <c r="P32" s="40" t="s">
        <v>1200</v>
      </c>
      <c r="Q32" s="40" t="s">
        <v>1200</v>
      </c>
      <c r="R32" s="40" t="s">
        <v>1200</v>
      </c>
      <c r="S32" s="40" t="s">
        <v>1200</v>
      </c>
      <c r="T32" s="40" t="s">
        <v>1200</v>
      </c>
      <c r="U32" s="40" t="s">
        <v>1200</v>
      </c>
    </row>
    <row r="33" spans="1:21" ht="30" customHeight="1" x14ac:dyDescent="0.2">
      <c r="A33" s="110" t="s">
        <v>329</v>
      </c>
      <c r="B33" s="111" t="s">
        <v>1211</v>
      </c>
      <c r="C33" s="112" t="s">
        <v>322</v>
      </c>
      <c r="D33" s="23" t="s">
        <v>1195</v>
      </c>
      <c r="E33" s="39" t="s">
        <v>1200</v>
      </c>
      <c r="F33" s="39" t="s">
        <v>1200</v>
      </c>
      <c r="G33" s="39" t="s">
        <v>1200</v>
      </c>
      <c r="H33" s="39" t="s">
        <v>1200</v>
      </c>
      <c r="I33" s="39" t="s">
        <v>1200</v>
      </c>
      <c r="J33" s="39" t="s">
        <v>1200</v>
      </c>
      <c r="K33" s="39" t="s">
        <v>1200</v>
      </c>
      <c r="L33" s="39" t="s">
        <v>1200</v>
      </c>
      <c r="M33" s="39" t="s">
        <v>1199</v>
      </c>
      <c r="N33" s="39" t="s">
        <v>1199</v>
      </c>
      <c r="O33" s="39" t="s">
        <v>1199</v>
      </c>
      <c r="P33" s="39" t="s">
        <v>1199</v>
      </c>
      <c r="Q33" s="39">
        <v>381</v>
      </c>
      <c r="R33" s="39">
        <v>371.85500000000002</v>
      </c>
      <c r="S33" s="39" t="s">
        <v>1199</v>
      </c>
      <c r="T33" s="39" t="s">
        <v>1199</v>
      </c>
      <c r="U33" s="39">
        <v>223.60499999999999</v>
      </c>
    </row>
    <row r="34" spans="1:21" ht="30" customHeight="1" x14ac:dyDescent="0.2">
      <c r="A34" s="110" t="s">
        <v>329</v>
      </c>
      <c r="B34" s="111" t="s">
        <v>1211</v>
      </c>
      <c r="C34" s="112" t="s">
        <v>322</v>
      </c>
      <c r="D34" s="24" t="s">
        <v>1196</v>
      </c>
      <c r="E34" s="40" t="s">
        <v>1200</v>
      </c>
      <c r="F34" s="40" t="s">
        <v>1200</v>
      </c>
      <c r="G34" s="40" t="s">
        <v>1200</v>
      </c>
      <c r="H34" s="40" t="s">
        <v>1200</v>
      </c>
      <c r="I34" s="40" t="s">
        <v>1200</v>
      </c>
      <c r="J34" s="40" t="s">
        <v>1200</v>
      </c>
      <c r="K34" s="40" t="s">
        <v>1200</v>
      </c>
      <c r="L34" s="40" t="s">
        <v>1200</v>
      </c>
      <c r="M34" s="40" t="s">
        <v>1199</v>
      </c>
      <c r="N34" s="40" t="s">
        <v>1199</v>
      </c>
      <c r="O34" s="40" t="s">
        <v>1199</v>
      </c>
      <c r="P34" s="40" t="s">
        <v>1199</v>
      </c>
      <c r="Q34" s="40">
        <v>2185.2060000000001</v>
      </c>
      <c r="R34" s="40">
        <v>1977.7270000000001</v>
      </c>
      <c r="S34" s="40" t="s">
        <v>1199</v>
      </c>
      <c r="T34" s="40" t="s">
        <v>1199</v>
      </c>
      <c r="U34" s="40">
        <v>1553.133</v>
      </c>
    </row>
    <row r="35" spans="1:21" ht="30" customHeight="1" x14ac:dyDescent="0.2">
      <c r="A35" s="110" t="s">
        <v>330</v>
      </c>
      <c r="B35" s="111" t="s">
        <v>1238</v>
      </c>
      <c r="C35" s="112" t="s">
        <v>331</v>
      </c>
      <c r="D35" s="23" t="s">
        <v>1195</v>
      </c>
      <c r="E35" s="39" t="s">
        <v>1200</v>
      </c>
      <c r="F35" s="39" t="s">
        <v>1200</v>
      </c>
      <c r="G35" s="39" t="s">
        <v>1200</v>
      </c>
      <c r="H35" s="39" t="s">
        <v>1200</v>
      </c>
      <c r="I35" s="39" t="s">
        <v>1200</v>
      </c>
      <c r="J35" s="39" t="s">
        <v>1200</v>
      </c>
      <c r="K35" s="39" t="s">
        <v>1200</v>
      </c>
      <c r="L35" s="39" t="s">
        <v>1200</v>
      </c>
      <c r="M35" s="39">
        <v>32786.133000000002</v>
      </c>
      <c r="N35" s="39">
        <v>36469</v>
      </c>
      <c r="O35" s="39">
        <v>32433</v>
      </c>
      <c r="P35" s="39" t="s">
        <v>1200</v>
      </c>
      <c r="Q35" s="39" t="s">
        <v>1200</v>
      </c>
      <c r="R35" s="39" t="s">
        <v>1200</v>
      </c>
      <c r="S35" s="39" t="s">
        <v>1200</v>
      </c>
      <c r="T35" s="39" t="s">
        <v>1200</v>
      </c>
      <c r="U35" s="39" t="s">
        <v>1200</v>
      </c>
    </row>
    <row r="36" spans="1:21" ht="30" customHeight="1" x14ac:dyDescent="0.2">
      <c r="A36" s="110" t="s">
        <v>330</v>
      </c>
      <c r="B36" s="111" t="s">
        <v>1238</v>
      </c>
      <c r="C36" s="112" t="s">
        <v>331</v>
      </c>
      <c r="D36" s="24" t="s">
        <v>1196</v>
      </c>
      <c r="E36" s="40" t="s">
        <v>1200</v>
      </c>
      <c r="F36" s="40" t="s">
        <v>1200</v>
      </c>
      <c r="G36" s="40" t="s">
        <v>1200</v>
      </c>
      <c r="H36" s="40" t="s">
        <v>1200</v>
      </c>
      <c r="I36" s="40" t="s">
        <v>1200</v>
      </c>
      <c r="J36" s="40" t="s">
        <v>1200</v>
      </c>
      <c r="K36" s="40" t="s">
        <v>1200</v>
      </c>
      <c r="L36" s="40" t="s">
        <v>1200</v>
      </c>
      <c r="M36" s="40">
        <v>193822.40900000001</v>
      </c>
      <c r="N36" s="40">
        <v>196373</v>
      </c>
      <c r="O36" s="40">
        <v>170401</v>
      </c>
      <c r="P36" s="40" t="s">
        <v>1200</v>
      </c>
      <c r="Q36" s="40" t="s">
        <v>1200</v>
      </c>
      <c r="R36" s="40" t="s">
        <v>1200</v>
      </c>
      <c r="S36" s="40" t="s">
        <v>1200</v>
      </c>
      <c r="T36" s="40" t="s">
        <v>1200</v>
      </c>
      <c r="U36" s="40" t="s">
        <v>1200</v>
      </c>
    </row>
    <row r="37" spans="1:21" ht="30" customHeight="1" x14ac:dyDescent="0.2">
      <c r="A37" s="110" t="s">
        <v>332</v>
      </c>
      <c r="B37" s="111" t="s">
        <v>1221</v>
      </c>
      <c r="C37" s="112" t="s">
        <v>333</v>
      </c>
      <c r="D37" s="23" t="s">
        <v>1195</v>
      </c>
      <c r="E37" s="39" t="s">
        <v>1200</v>
      </c>
      <c r="F37" s="39" t="s">
        <v>1200</v>
      </c>
      <c r="G37" s="39" t="s">
        <v>1200</v>
      </c>
      <c r="H37" s="39" t="s">
        <v>1200</v>
      </c>
      <c r="I37" s="39" t="s">
        <v>1200</v>
      </c>
      <c r="J37" s="39" t="s">
        <v>1200</v>
      </c>
      <c r="K37" s="39" t="s">
        <v>1200</v>
      </c>
      <c r="L37" s="39" t="s">
        <v>1200</v>
      </c>
      <c r="M37" s="39" t="s">
        <v>1200</v>
      </c>
      <c r="N37" s="39" t="s">
        <v>1200</v>
      </c>
      <c r="O37" s="39" t="s">
        <v>1200</v>
      </c>
      <c r="P37" s="39">
        <v>32962.1</v>
      </c>
      <c r="Q37" s="39">
        <v>47985.722000000002</v>
      </c>
      <c r="R37" s="39">
        <v>51689.521000000001</v>
      </c>
      <c r="S37" s="39">
        <v>35058.822999999997</v>
      </c>
      <c r="T37" s="39" t="s">
        <v>1199</v>
      </c>
      <c r="U37" s="39">
        <v>34719.762999999999</v>
      </c>
    </row>
    <row r="38" spans="1:21" ht="30" customHeight="1" x14ac:dyDescent="0.2">
      <c r="A38" s="110" t="s">
        <v>332</v>
      </c>
      <c r="B38" s="111" t="s">
        <v>1221</v>
      </c>
      <c r="C38" s="112" t="s">
        <v>333</v>
      </c>
      <c r="D38" s="24" t="s">
        <v>1196</v>
      </c>
      <c r="E38" s="40" t="s">
        <v>1200</v>
      </c>
      <c r="F38" s="40" t="s">
        <v>1200</v>
      </c>
      <c r="G38" s="40" t="s">
        <v>1200</v>
      </c>
      <c r="H38" s="40" t="s">
        <v>1200</v>
      </c>
      <c r="I38" s="40" t="s">
        <v>1200</v>
      </c>
      <c r="J38" s="40" t="s">
        <v>1200</v>
      </c>
      <c r="K38" s="40" t="s">
        <v>1200</v>
      </c>
      <c r="L38" s="40" t="s">
        <v>1200</v>
      </c>
      <c r="M38" s="40" t="s">
        <v>1200</v>
      </c>
      <c r="N38" s="40" t="s">
        <v>1200</v>
      </c>
      <c r="O38" s="40" t="s">
        <v>1200</v>
      </c>
      <c r="P38" s="40">
        <v>153176.07699999999</v>
      </c>
      <c r="Q38" s="40">
        <v>221838.24900000001</v>
      </c>
      <c r="R38" s="40">
        <v>246551.88800000001</v>
      </c>
      <c r="S38" s="40">
        <v>194904.70499999999</v>
      </c>
      <c r="T38" s="40" t="s">
        <v>1199</v>
      </c>
      <c r="U38" s="40">
        <v>195052.43599999999</v>
      </c>
    </row>
    <row r="39" spans="1:21" ht="30" customHeight="1" x14ac:dyDescent="0.2">
      <c r="A39" s="110" t="s">
        <v>334</v>
      </c>
      <c r="B39" s="111" t="s">
        <v>1211</v>
      </c>
      <c r="C39" s="112" t="s">
        <v>328</v>
      </c>
      <c r="D39" s="23" t="s">
        <v>1195</v>
      </c>
      <c r="E39" s="39" t="s">
        <v>1200</v>
      </c>
      <c r="F39" s="39" t="s">
        <v>1200</v>
      </c>
      <c r="G39" s="39" t="s">
        <v>1200</v>
      </c>
      <c r="H39" s="39" t="s">
        <v>1200</v>
      </c>
      <c r="I39" s="39" t="s">
        <v>1200</v>
      </c>
      <c r="J39" s="39" t="s">
        <v>1200</v>
      </c>
      <c r="K39" s="39" t="s">
        <v>1200</v>
      </c>
      <c r="L39" s="39" t="s">
        <v>1200</v>
      </c>
      <c r="M39" s="39">
        <v>51732.146000000001</v>
      </c>
      <c r="N39" s="39">
        <v>51292</v>
      </c>
      <c r="O39" s="39">
        <v>50609</v>
      </c>
      <c r="P39" s="39">
        <v>52056.377</v>
      </c>
      <c r="Q39" s="39">
        <v>72896.418000000005</v>
      </c>
      <c r="R39" s="39">
        <v>69154.262000000002</v>
      </c>
      <c r="S39" s="39">
        <v>72829.349000000002</v>
      </c>
      <c r="T39" s="39">
        <v>84347.911999999997</v>
      </c>
      <c r="U39" s="39">
        <v>68701.95</v>
      </c>
    </row>
    <row r="40" spans="1:21" ht="30" customHeight="1" x14ac:dyDescent="0.2">
      <c r="A40" s="110" t="s">
        <v>334</v>
      </c>
      <c r="B40" s="111" t="s">
        <v>1211</v>
      </c>
      <c r="C40" s="112" t="s">
        <v>328</v>
      </c>
      <c r="D40" s="24" t="s">
        <v>1196</v>
      </c>
      <c r="E40" s="40" t="s">
        <v>1200</v>
      </c>
      <c r="F40" s="40" t="s">
        <v>1200</v>
      </c>
      <c r="G40" s="40" t="s">
        <v>1200</v>
      </c>
      <c r="H40" s="40" t="s">
        <v>1200</v>
      </c>
      <c r="I40" s="40" t="s">
        <v>1200</v>
      </c>
      <c r="J40" s="40" t="s">
        <v>1200</v>
      </c>
      <c r="K40" s="40" t="s">
        <v>1200</v>
      </c>
      <c r="L40" s="40" t="s">
        <v>1200</v>
      </c>
      <c r="M40" s="40">
        <v>109786.18399999999</v>
      </c>
      <c r="N40" s="40">
        <v>108878</v>
      </c>
      <c r="O40" s="40">
        <v>125684</v>
      </c>
      <c r="P40" s="40">
        <v>127942.473</v>
      </c>
      <c r="Q40" s="40">
        <v>186082.73</v>
      </c>
      <c r="R40" s="40">
        <v>188365.307</v>
      </c>
      <c r="S40" s="40">
        <v>207205.261</v>
      </c>
      <c r="T40" s="40">
        <v>249969.38</v>
      </c>
      <c r="U40" s="40">
        <v>233373.981</v>
      </c>
    </row>
    <row r="42" spans="1:21" x14ac:dyDescent="0.2">
      <c r="A42" s="21" t="s">
        <v>1240</v>
      </c>
    </row>
    <row r="43" spans="1:21" x14ac:dyDescent="0.2">
      <c r="A43" s="21" t="s">
        <v>1241</v>
      </c>
    </row>
    <row r="44" spans="1:21" x14ac:dyDescent="0.2">
      <c r="A44" s="21" t="s">
        <v>1242</v>
      </c>
    </row>
    <row r="45" spans="1:21" x14ac:dyDescent="0.2">
      <c r="A45" s="21" t="s">
        <v>1243</v>
      </c>
    </row>
    <row r="46" spans="1:21" x14ac:dyDescent="0.2">
      <c r="A46" s="21" t="s">
        <v>1244</v>
      </c>
    </row>
    <row r="47" spans="1:21" x14ac:dyDescent="0.2">
      <c r="A47" s="21" t="s">
        <v>1245</v>
      </c>
    </row>
    <row r="48" spans="1:21" x14ac:dyDescent="0.2">
      <c r="A48" s="22" t="s">
        <v>1246</v>
      </c>
    </row>
    <row r="49" spans="1:1" x14ac:dyDescent="0.2">
      <c r="A49" s="21" t="s">
        <v>4</v>
      </c>
    </row>
    <row r="50" spans="1:1" x14ac:dyDescent="0.2">
      <c r="A50" t="s">
        <v>2</v>
      </c>
    </row>
    <row r="51" spans="1:1" x14ac:dyDescent="0.2">
      <c r="A51" t="s">
        <v>937</v>
      </c>
    </row>
  </sheetData>
  <mergeCells count="52">
    <mergeCell ref="C35:C36"/>
    <mergeCell ref="C37:C38"/>
    <mergeCell ref="C39:C40"/>
    <mergeCell ref="A2:U2"/>
    <mergeCell ref="A5:U5"/>
    <mergeCell ref="B35:B36"/>
    <mergeCell ref="B37:B38"/>
    <mergeCell ref="B39:B40"/>
    <mergeCell ref="C9:C10"/>
    <mergeCell ref="C11:C12"/>
    <mergeCell ref="C13:C14"/>
    <mergeCell ref="C15:C16"/>
    <mergeCell ref="C17:C18"/>
    <mergeCell ref="C19:C20"/>
    <mergeCell ref="C21:C22"/>
    <mergeCell ref="C23:C24"/>
    <mergeCell ref="C25:C26"/>
    <mergeCell ref="C27:C28"/>
    <mergeCell ref="C29:C30"/>
    <mergeCell ref="C31:C32"/>
    <mergeCell ref="C33:C34"/>
    <mergeCell ref="A35:A36"/>
    <mergeCell ref="A37:A38"/>
    <mergeCell ref="A39:A40"/>
    <mergeCell ref="B9:B10"/>
    <mergeCell ref="B11:B12"/>
    <mergeCell ref="B13:B14"/>
    <mergeCell ref="B15:B16"/>
    <mergeCell ref="B17:B18"/>
    <mergeCell ref="B19:B20"/>
    <mergeCell ref="B21:B22"/>
    <mergeCell ref="B23:B24"/>
    <mergeCell ref="B25:B26"/>
    <mergeCell ref="B27:B28"/>
    <mergeCell ref="B29:B30"/>
    <mergeCell ref="B31:B32"/>
    <mergeCell ref="B33:B34"/>
    <mergeCell ref="A25:A26"/>
    <mergeCell ref="A27:A28"/>
    <mergeCell ref="A29:A30"/>
    <mergeCell ref="A31:A32"/>
    <mergeCell ref="A33:A34"/>
    <mergeCell ref="A15:A16"/>
    <mergeCell ref="A17:A18"/>
    <mergeCell ref="A19:A20"/>
    <mergeCell ref="A21:A22"/>
    <mergeCell ref="A23:A24"/>
    <mergeCell ref="A8:B8"/>
    <mergeCell ref="C8:D8"/>
    <mergeCell ref="A9:A10"/>
    <mergeCell ref="A11:A12"/>
    <mergeCell ref="A13:A14"/>
  </mergeCells>
  <pageMargins left="0.7" right="0.7" top="0.75" bottom="0.75"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U71"/>
  <sheetViews>
    <sheetView showGridLines="0" workbookViewId="0">
      <pane xSplit="4" ySplit="8" topLeftCell="E9" activePane="bottomRight" state="frozen"/>
      <selection pane="topRight"/>
      <selection pane="bottomLeft"/>
      <selection pane="bottomRight"/>
    </sheetView>
  </sheetViews>
  <sheetFormatPr baseColWidth="10" defaultRowHeight="12.75" x14ac:dyDescent="0.2"/>
  <cols>
    <col min="1" max="1" width="12.7109375" customWidth="1"/>
    <col min="2" max="2" width="5.7109375" customWidth="1"/>
    <col min="3" max="3" width="50.7109375" customWidth="1"/>
    <col min="4" max="4" width="8.7109375" customWidth="1"/>
    <col min="5" max="21" width="13.7109375" customWidth="1"/>
  </cols>
  <sheetData>
    <row r="1" spans="1:21" x14ac:dyDescent="0.2">
      <c r="U1" s="2" t="str">
        <f>HYPERLINK("#'Sommaire'!A1", "retour sommaire")</f>
        <v>retour sommaire</v>
      </c>
    </row>
    <row r="2" spans="1:21" ht="15" x14ac:dyDescent="0.2">
      <c r="A2" s="113" t="s">
        <v>1202</v>
      </c>
      <c r="B2" s="114"/>
      <c r="C2" s="114"/>
      <c r="D2" s="114"/>
      <c r="E2" s="114"/>
      <c r="F2" s="114"/>
      <c r="G2" s="114"/>
      <c r="H2" s="114"/>
      <c r="I2" s="114"/>
      <c r="J2" s="114"/>
      <c r="K2" s="114"/>
      <c r="L2" s="114"/>
      <c r="M2" s="114"/>
      <c r="N2" s="114"/>
      <c r="O2" s="114"/>
      <c r="P2" s="114"/>
      <c r="Q2" s="114"/>
      <c r="R2" s="114"/>
      <c r="S2" s="114"/>
      <c r="T2" s="114"/>
      <c r="U2" s="114"/>
    </row>
    <row r="5" spans="1:21" ht="15" x14ac:dyDescent="0.2">
      <c r="A5" s="113" t="s">
        <v>1247</v>
      </c>
      <c r="B5" s="114"/>
      <c r="C5" s="114"/>
      <c r="D5" s="114"/>
      <c r="E5" s="114"/>
      <c r="F5" s="114"/>
      <c r="G5" s="114"/>
      <c r="H5" s="114"/>
      <c r="I5" s="114"/>
      <c r="J5" s="114"/>
      <c r="K5" s="114"/>
      <c r="L5" s="114"/>
      <c r="M5" s="114"/>
      <c r="N5" s="114"/>
      <c r="O5" s="114"/>
      <c r="P5" s="114"/>
      <c r="Q5" s="114"/>
      <c r="R5" s="114"/>
      <c r="S5" s="114"/>
      <c r="T5" s="114"/>
      <c r="U5" s="114"/>
    </row>
    <row r="6" spans="1:21" x14ac:dyDescent="0.2">
      <c r="U6" s="7" t="s">
        <v>1204</v>
      </c>
    </row>
    <row r="7" spans="1:21" x14ac:dyDescent="0.2">
      <c r="U7" s="7" t="s">
        <v>1205</v>
      </c>
    </row>
    <row r="8" spans="1:21" x14ac:dyDescent="0.2">
      <c r="A8" s="107" t="s">
        <v>6</v>
      </c>
      <c r="B8" s="107" t="s">
        <v>1193</v>
      </c>
      <c r="C8" s="107" t="s">
        <v>7</v>
      </c>
      <c r="D8" s="107" t="s">
        <v>1194</v>
      </c>
      <c r="E8" s="8" t="s">
        <v>889</v>
      </c>
      <c r="F8" s="8" t="s">
        <v>890</v>
      </c>
      <c r="G8" s="8" t="s">
        <v>891</v>
      </c>
      <c r="H8" s="8" t="s">
        <v>892</v>
      </c>
      <c r="I8" s="8" t="s">
        <v>893</v>
      </c>
      <c r="J8" s="8" t="s">
        <v>894</v>
      </c>
      <c r="K8" s="8" t="s">
        <v>895</v>
      </c>
      <c r="L8" s="8" t="s">
        <v>896</v>
      </c>
      <c r="M8" s="8" t="s">
        <v>897</v>
      </c>
      <c r="N8" s="8" t="s">
        <v>898</v>
      </c>
      <c r="O8" s="8" t="s">
        <v>899</v>
      </c>
      <c r="P8" s="8" t="s">
        <v>900</v>
      </c>
      <c r="Q8" s="8" t="s">
        <v>901</v>
      </c>
      <c r="R8" s="8" t="s">
        <v>902</v>
      </c>
      <c r="S8" s="8" t="s">
        <v>903</v>
      </c>
      <c r="T8" s="8" t="s">
        <v>904</v>
      </c>
      <c r="U8" s="8" t="s">
        <v>905</v>
      </c>
    </row>
    <row r="9" spans="1:21" ht="30" customHeight="1" x14ac:dyDescent="0.2">
      <c r="A9" s="110" t="s">
        <v>339</v>
      </c>
      <c r="B9" s="111" t="s">
        <v>888</v>
      </c>
      <c r="C9" s="112" t="s">
        <v>340</v>
      </c>
      <c r="D9" s="23" t="s">
        <v>1195</v>
      </c>
      <c r="E9" s="41">
        <v>0</v>
      </c>
      <c r="F9" s="41">
        <v>0</v>
      </c>
      <c r="G9" s="41">
        <v>0</v>
      </c>
      <c r="H9" s="41">
        <v>0</v>
      </c>
      <c r="I9" s="41">
        <v>0</v>
      </c>
      <c r="J9" s="41">
        <v>0</v>
      </c>
      <c r="K9" s="41">
        <v>0</v>
      </c>
      <c r="L9" s="41">
        <v>0</v>
      </c>
      <c r="M9" s="41">
        <v>0</v>
      </c>
      <c r="N9" s="41">
        <v>0</v>
      </c>
      <c r="O9" s="41">
        <v>0</v>
      </c>
      <c r="P9" s="41">
        <v>0</v>
      </c>
      <c r="Q9" s="41">
        <v>0</v>
      </c>
      <c r="R9" s="41">
        <v>0</v>
      </c>
      <c r="S9" s="41">
        <v>0</v>
      </c>
      <c r="T9" s="41">
        <v>0</v>
      </c>
      <c r="U9" s="41">
        <v>0</v>
      </c>
    </row>
    <row r="10" spans="1:21" ht="30" customHeight="1" x14ac:dyDescent="0.2">
      <c r="A10" s="110" t="s">
        <v>339</v>
      </c>
      <c r="B10" s="111" t="s">
        <v>888</v>
      </c>
      <c r="C10" s="112" t="s">
        <v>340</v>
      </c>
      <c r="D10" s="24" t="s">
        <v>1196</v>
      </c>
      <c r="E10" s="42">
        <v>0</v>
      </c>
      <c r="F10" s="42">
        <v>0</v>
      </c>
      <c r="G10" s="42">
        <v>0</v>
      </c>
      <c r="H10" s="42">
        <v>0</v>
      </c>
      <c r="I10" s="42">
        <v>0</v>
      </c>
      <c r="J10" s="42">
        <v>0</v>
      </c>
      <c r="K10" s="42">
        <v>0</v>
      </c>
      <c r="L10" s="42">
        <v>0</v>
      </c>
      <c r="M10" s="42">
        <v>0</v>
      </c>
      <c r="N10" s="42">
        <v>0</v>
      </c>
      <c r="O10" s="42">
        <v>0</v>
      </c>
      <c r="P10" s="42">
        <v>0</v>
      </c>
      <c r="Q10" s="42">
        <v>0</v>
      </c>
      <c r="R10" s="42">
        <v>0</v>
      </c>
      <c r="S10" s="42">
        <v>0</v>
      </c>
      <c r="T10" s="42">
        <v>0</v>
      </c>
      <c r="U10" s="42">
        <v>0</v>
      </c>
    </row>
    <row r="11" spans="1:21" ht="30" customHeight="1" x14ac:dyDescent="0.2">
      <c r="A11" s="110" t="s">
        <v>341</v>
      </c>
      <c r="B11" s="111" t="s">
        <v>888</v>
      </c>
      <c r="C11" s="112" t="s">
        <v>342</v>
      </c>
      <c r="D11" s="23" t="s">
        <v>1195</v>
      </c>
      <c r="E11" s="41" t="s">
        <v>1199</v>
      </c>
      <c r="F11" s="41" t="s">
        <v>1199</v>
      </c>
      <c r="G11" s="41" t="s">
        <v>1199</v>
      </c>
      <c r="H11" s="41" t="s">
        <v>1199</v>
      </c>
      <c r="I11" s="41" t="s">
        <v>1199</v>
      </c>
      <c r="J11" s="41" t="s">
        <v>1199</v>
      </c>
      <c r="K11" s="41" t="s">
        <v>1199</v>
      </c>
      <c r="L11" s="41" t="s">
        <v>1199</v>
      </c>
      <c r="M11" s="41" t="s">
        <v>1199</v>
      </c>
      <c r="N11" s="41" t="s">
        <v>1199</v>
      </c>
      <c r="O11" s="41" t="s">
        <v>1199</v>
      </c>
      <c r="P11" s="41" t="s">
        <v>1199</v>
      </c>
      <c r="Q11" s="41" t="s">
        <v>1199</v>
      </c>
      <c r="R11" s="41" t="s">
        <v>1199</v>
      </c>
      <c r="S11" s="41" t="s">
        <v>1199</v>
      </c>
      <c r="T11" s="41" t="s">
        <v>1199</v>
      </c>
      <c r="U11" s="41" t="s">
        <v>1199</v>
      </c>
    </row>
    <row r="12" spans="1:21" ht="30" customHeight="1" x14ac:dyDescent="0.2">
      <c r="A12" s="110" t="s">
        <v>341</v>
      </c>
      <c r="B12" s="111" t="s">
        <v>888</v>
      </c>
      <c r="C12" s="112" t="s">
        <v>342</v>
      </c>
      <c r="D12" s="24" t="s">
        <v>1196</v>
      </c>
      <c r="E12" s="42" t="s">
        <v>1199</v>
      </c>
      <c r="F12" s="42" t="s">
        <v>1199</v>
      </c>
      <c r="G12" s="42" t="s">
        <v>1199</v>
      </c>
      <c r="H12" s="42" t="s">
        <v>1199</v>
      </c>
      <c r="I12" s="42" t="s">
        <v>1199</v>
      </c>
      <c r="J12" s="42" t="s">
        <v>1199</v>
      </c>
      <c r="K12" s="42" t="s">
        <v>1199</v>
      </c>
      <c r="L12" s="42" t="s">
        <v>1199</v>
      </c>
      <c r="M12" s="42" t="s">
        <v>1199</v>
      </c>
      <c r="N12" s="42" t="s">
        <v>1199</v>
      </c>
      <c r="O12" s="42" t="s">
        <v>1199</v>
      </c>
      <c r="P12" s="42" t="s">
        <v>1199</v>
      </c>
      <c r="Q12" s="42" t="s">
        <v>1199</v>
      </c>
      <c r="R12" s="42" t="s">
        <v>1199</v>
      </c>
      <c r="S12" s="42" t="s">
        <v>1199</v>
      </c>
      <c r="T12" s="42" t="s">
        <v>1199</v>
      </c>
      <c r="U12" s="42" t="s">
        <v>1199</v>
      </c>
    </row>
    <row r="13" spans="1:21" ht="30" customHeight="1" x14ac:dyDescent="0.2">
      <c r="A13" s="110" t="s">
        <v>343</v>
      </c>
      <c r="B13" s="111" t="s">
        <v>888</v>
      </c>
      <c r="C13" s="112" t="s">
        <v>344</v>
      </c>
      <c r="D13" s="23" t="s">
        <v>1195</v>
      </c>
      <c r="E13" s="41">
        <v>83377.649999999994</v>
      </c>
      <c r="F13" s="41">
        <v>71464.23</v>
      </c>
      <c r="G13" s="41">
        <v>79149.880999999994</v>
      </c>
      <c r="H13" s="41">
        <v>97787.8</v>
      </c>
      <c r="I13" s="41">
        <v>157392.486</v>
      </c>
      <c r="J13" s="41">
        <v>154306.64000000001</v>
      </c>
      <c r="K13" s="41">
        <v>179717.97</v>
      </c>
      <c r="L13" s="41">
        <v>196676.43</v>
      </c>
      <c r="M13" s="41">
        <v>180286.72</v>
      </c>
      <c r="N13" s="41">
        <v>179531</v>
      </c>
      <c r="O13" s="41">
        <v>179482</v>
      </c>
      <c r="P13" s="41">
        <v>171731</v>
      </c>
      <c r="Q13" s="41">
        <v>170759</v>
      </c>
      <c r="R13" s="41">
        <v>169186.79</v>
      </c>
      <c r="S13" s="41">
        <v>151076.152</v>
      </c>
      <c r="T13" s="41">
        <v>139041.071</v>
      </c>
      <c r="U13" s="41">
        <v>141814.908</v>
      </c>
    </row>
    <row r="14" spans="1:21" ht="30" customHeight="1" x14ac:dyDescent="0.2">
      <c r="A14" s="110" t="s">
        <v>343</v>
      </c>
      <c r="B14" s="111" t="s">
        <v>888</v>
      </c>
      <c r="C14" s="112" t="s">
        <v>344</v>
      </c>
      <c r="D14" s="24" t="s">
        <v>1196</v>
      </c>
      <c r="E14" s="42">
        <v>42600.837</v>
      </c>
      <c r="F14" s="42">
        <v>22785.228999999999</v>
      </c>
      <c r="G14" s="42">
        <v>36147.332000000002</v>
      </c>
      <c r="H14" s="42">
        <v>57038.292999999998</v>
      </c>
      <c r="I14" s="42">
        <v>98486.968999999997</v>
      </c>
      <c r="J14" s="42">
        <v>87603.017999999996</v>
      </c>
      <c r="K14" s="42">
        <v>97090.312999999995</v>
      </c>
      <c r="L14" s="42">
        <v>83414.342999999993</v>
      </c>
      <c r="M14" s="42">
        <v>86923.126999999993</v>
      </c>
      <c r="N14" s="42">
        <v>103603</v>
      </c>
      <c r="O14" s="42">
        <v>80780</v>
      </c>
      <c r="P14" s="42">
        <v>78815.120999999999</v>
      </c>
      <c r="Q14" s="42">
        <v>98042.520999999993</v>
      </c>
      <c r="R14" s="42">
        <v>144998.174</v>
      </c>
      <c r="S14" s="42">
        <v>211186.76300000001</v>
      </c>
      <c r="T14" s="42">
        <v>126195.42</v>
      </c>
      <c r="U14" s="42">
        <v>105535.569</v>
      </c>
    </row>
    <row r="15" spans="1:21" ht="30" customHeight="1" x14ac:dyDescent="0.2">
      <c r="A15" s="110" t="s">
        <v>345</v>
      </c>
      <c r="B15" s="111" t="s">
        <v>1198</v>
      </c>
      <c r="C15" s="112" t="s">
        <v>346</v>
      </c>
      <c r="D15" s="23" t="s">
        <v>1195</v>
      </c>
      <c r="E15" s="41" t="s">
        <v>1199</v>
      </c>
      <c r="F15" s="41" t="s">
        <v>1199</v>
      </c>
      <c r="G15" s="41" t="s">
        <v>1199</v>
      </c>
      <c r="H15" s="41" t="s">
        <v>1199</v>
      </c>
      <c r="I15" s="41" t="s">
        <v>1199</v>
      </c>
      <c r="J15" s="41" t="s">
        <v>1199</v>
      </c>
      <c r="K15" s="41" t="s">
        <v>1199</v>
      </c>
      <c r="L15" s="41" t="s">
        <v>1199</v>
      </c>
      <c r="M15" s="41" t="s">
        <v>1200</v>
      </c>
      <c r="N15" s="41" t="s">
        <v>1200</v>
      </c>
      <c r="O15" s="41" t="s">
        <v>1200</v>
      </c>
      <c r="P15" s="41" t="s">
        <v>1200</v>
      </c>
      <c r="Q15" s="41" t="s">
        <v>1200</v>
      </c>
      <c r="R15" s="41" t="s">
        <v>1200</v>
      </c>
      <c r="S15" s="41" t="s">
        <v>1200</v>
      </c>
      <c r="T15" s="41" t="s">
        <v>1200</v>
      </c>
      <c r="U15" s="41" t="s">
        <v>1200</v>
      </c>
    </row>
    <row r="16" spans="1:21" ht="30" customHeight="1" x14ac:dyDescent="0.2">
      <c r="A16" s="110" t="s">
        <v>345</v>
      </c>
      <c r="B16" s="111" t="s">
        <v>1198</v>
      </c>
      <c r="C16" s="112" t="s">
        <v>346</v>
      </c>
      <c r="D16" s="24" t="s">
        <v>1196</v>
      </c>
      <c r="E16" s="42" t="s">
        <v>1199</v>
      </c>
      <c r="F16" s="42" t="s">
        <v>1199</v>
      </c>
      <c r="G16" s="42" t="s">
        <v>1199</v>
      </c>
      <c r="H16" s="42" t="s">
        <v>1199</v>
      </c>
      <c r="I16" s="42" t="s">
        <v>1199</v>
      </c>
      <c r="J16" s="42" t="s">
        <v>1199</v>
      </c>
      <c r="K16" s="42" t="s">
        <v>1199</v>
      </c>
      <c r="L16" s="42" t="s">
        <v>1199</v>
      </c>
      <c r="M16" s="42" t="s">
        <v>1200</v>
      </c>
      <c r="N16" s="42" t="s">
        <v>1200</v>
      </c>
      <c r="O16" s="42" t="s">
        <v>1200</v>
      </c>
      <c r="P16" s="42" t="s">
        <v>1200</v>
      </c>
      <c r="Q16" s="42" t="s">
        <v>1200</v>
      </c>
      <c r="R16" s="42" t="s">
        <v>1200</v>
      </c>
      <c r="S16" s="42" t="s">
        <v>1200</v>
      </c>
      <c r="T16" s="42" t="s">
        <v>1200</v>
      </c>
      <c r="U16" s="42" t="s">
        <v>1200</v>
      </c>
    </row>
    <row r="17" spans="1:21" ht="30" customHeight="1" x14ac:dyDescent="0.2">
      <c r="A17" s="110" t="s">
        <v>347</v>
      </c>
      <c r="B17" s="111" t="s">
        <v>1211</v>
      </c>
      <c r="C17" s="112" t="s">
        <v>348</v>
      </c>
      <c r="D17" s="23" t="s">
        <v>1195</v>
      </c>
      <c r="E17" s="41" t="s">
        <v>1200</v>
      </c>
      <c r="F17" s="41" t="s">
        <v>1200</v>
      </c>
      <c r="G17" s="41" t="s">
        <v>1200</v>
      </c>
      <c r="H17" s="41" t="s">
        <v>1200</v>
      </c>
      <c r="I17" s="41" t="s">
        <v>1200</v>
      </c>
      <c r="J17" s="41" t="s">
        <v>1200</v>
      </c>
      <c r="K17" s="41" t="s">
        <v>1200</v>
      </c>
      <c r="L17" s="41" t="s">
        <v>1200</v>
      </c>
      <c r="M17" s="41">
        <v>0</v>
      </c>
      <c r="N17" s="41">
        <v>0</v>
      </c>
      <c r="O17" s="41" t="s">
        <v>1199</v>
      </c>
      <c r="P17" s="41" t="s">
        <v>1199</v>
      </c>
      <c r="Q17" s="41">
        <v>17</v>
      </c>
      <c r="R17" s="41">
        <v>17.216999999999999</v>
      </c>
      <c r="S17" s="41">
        <v>17.808</v>
      </c>
      <c r="T17" s="41">
        <v>18.408999999999999</v>
      </c>
      <c r="U17" s="41">
        <v>17.18</v>
      </c>
    </row>
    <row r="18" spans="1:21" ht="30" customHeight="1" x14ac:dyDescent="0.2">
      <c r="A18" s="110" t="s">
        <v>347</v>
      </c>
      <c r="B18" s="111" t="s">
        <v>1211</v>
      </c>
      <c r="C18" s="112" t="s">
        <v>348</v>
      </c>
      <c r="D18" s="24" t="s">
        <v>1196</v>
      </c>
      <c r="E18" s="42" t="s">
        <v>1200</v>
      </c>
      <c r="F18" s="42" t="s">
        <v>1200</v>
      </c>
      <c r="G18" s="42" t="s">
        <v>1200</v>
      </c>
      <c r="H18" s="42" t="s">
        <v>1200</v>
      </c>
      <c r="I18" s="42" t="s">
        <v>1200</v>
      </c>
      <c r="J18" s="42" t="s">
        <v>1200</v>
      </c>
      <c r="K18" s="42" t="s">
        <v>1200</v>
      </c>
      <c r="L18" s="42" t="s">
        <v>1200</v>
      </c>
      <c r="M18" s="42">
        <v>0</v>
      </c>
      <c r="N18" s="42">
        <v>0</v>
      </c>
      <c r="O18" s="42" t="s">
        <v>1199</v>
      </c>
      <c r="P18" s="42" t="s">
        <v>1199</v>
      </c>
      <c r="Q18" s="42">
        <v>89.54</v>
      </c>
      <c r="R18" s="42">
        <v>110.127</v>
      </c>
      <c r="S18" s="42">
        <v>321.12400000000002</v>
      </c>
      <c r="T18" s="42">
        <v>349.72500000000002</v>
      </c>
      <c r="U18" s="42">
        <v>333.92399999999998</v>
      </c>
    </row>
    <row r="19" spans="1:21" ht="30" customHeight="1" x14ac:dyDescent="0.2">
      <c r="A19" s="110" t="s">
        <v>349</v>
      </c>
      <c r="B19" s="111" t="s">
        <v>1198</v>
      </c>
      <c r="C19" s="112" t="s">
        <v>348</v>
      </c>
      <c r="D19" s="23" t="s">
        <v>1195</v>
      </c>
      <c r="E19" s="41">
        <v>0</v>
      </c>
      <c r="F19" s="41">
        <v>0</v>
      </c>
      <c r="G19" s="41">
        <v>0</v>
      </c>
      <c r="H19" s="41">
        <v>0</v>
      </c>
      <c r="I19" s="41">
        <v>0</v>
      </c>
      <c r="J19" s="41">
        <v>0</v>
      </c>
      <c r="K19" s="41" t="s">
        <v>1199</v>
      </c>
      <c r="L19" s="41" t="s">
        <v>1199</v>
      </c>
      <c r="M19" s="41" t="s">
        <v>1200</v>
      </c>
      <c r="N19" s="41" t="s">
        <v>1200</v>
      </c>
      <c r="O19" s="41" t="s">
        <v>1200</v>
      </c>
      <c r="P19" s="41" t="s">
        <v>1200</v>
      </c>
      <c r="Q19" s="41" t="s">
        <v>1200</v>
      </c>
      <c r="R19" s="41" t="s">
        <v>1200</v>
      </c>
      <c r="S19" s="41" t="s">
        <v>1200</v>
      </c>
      <c r="T19" s="41" t="s">
        <v>1200</v>
      </c>
      <c r="U19" s="41" t="s">
        <v>1200</v>
      </c>
    </row>
    <row r="20" spans="1:21" ht="30" customHeight="1" x14ac:dyDescent="0.2">
      <c r="A20" s="110" t="s">
        <v>349</v>
      </c>
      <c r="B20" s="111" t="s">
        <v>1198</v>
      </c>
      <c r="C20" s="112" t="s">
        <v>348</v>
      </c>
      <c r="D20" s="24" t="s">
        <v>1196</v>
      </c>
      <c r="E20" s="42">
        <v>0</v>
      </c>
      <c r="F20" s="42">
        <v>0</v>
      </c>
      <c r="G20" s="42">
        <v>0</v>
      </c>
      <c r="H20" s="42">
        <v>0</v>
      </c>
      <c r="I20" s="42">
        <v>0</v>
      </c>
      <c r="J20" s="42">
        <v>0</v>
      </c>
      <c r="K20" s="42" t="s">
        <v>1199</v>
      </c>
      <c r="L20" s="42" t="s">
        <v>1199</v>
      </c>
      <c r="M20" s="42" t="s">
        <v>1200</v>
      </c>
      <c r="N20" s="42" t="s">
        <v>1200</v>
      </c>
      <c r="O20" s="42" t="s">
        <v>1200</v>
      </c>
      <c r="P20" s="42" t="s">
        <v>1200</v>
      </c>
      <c r="Q20" s="42" t="s">
        <v>1200</v>
      </c>
      <c r="R20" s="42" t="s">
        <v>1200</v>
      </c>
      <c r="S20" s="42" t="s">
        <v>1200</v>
      </c>
      <c r="T20" s="42" t="s">
        <v>1200</v>
      </c>
      <c r="U20" s="42" t="s">
        <v>1200</v>
      </c>
    </row>
    <row r="21" spans="1:21" ht="30" customHeight="1" x14ac:dyDescent="0.2">
      <c r="A21" s="110" t="s">
        <v>350</v>
      </c>
      <c r="B21" s="111" t="s">
        <v>1211</v>
      </c>
      <c r="C21" s="112" t="s">
        <v>351</v>
      </c>
      <c r="D21" s="23" t="s">
        <v>1195</v>
      </c>
      <c r="E21" s="41" t="s">
        <v>1200</v>
      </c>
      <c r="F21" s="41" t="s">
        <v>1200</v>
      </c>
      <c r="G21" s="41" t="s">
        <v>1200</v>
      </c>
      <c r="H21" s="41" t="s">
        <v>1200</v>
      </c>
      <c r="I21" s="41" t="s">
        <v>1200</v>
      </c>
      <c r="J21" s="41" t="s">
        <v>1200</v>
      </c>
      <c r="K21" s="41" t="s">
        <v>1200</v>
      </c>
      <c r="L21" s="41" t="s">
        <v>1200</v>
      </c>
      <c r="M21" s="41">
        <v>0</v>
      </c>
      <c r="N21" s="41">
        <v>0</v>
      </c>
      <c r="O21" s="41">
        <v>0</v>
      </c>
      <c r="P21" s="41">
        <v>0</v>
      </c>
      <c r="Q21" s="41">
        <v>755.33299999999997</v>
      </c>
      <c r="R21" s="41">
        <v>359.91300000000001</v>
      </c>
      <c r="S21" s="41">
        <v>2624.7730000000001</v>
      </c>
      <c r="T21" s="41">
        <v>3443.9279999999999</v>
      </c>
      <c r="U21" s="41">
        <v>4054.1210000000001</v>
      </c>
    </row>
    <row r="22" spans="1:21" ht="30" customHeight="1" x14ac:dyDescent="0.2">
      <c r="A22" s="110" t="s">
        <v>350</v>
      </c>
      <c r="B22" s="111" t="s">
        <v>1211</v>
      </c>
      <c r="C22" s="112" t="s">
        <v>351</v>
      </c>
      <c r="D22" s="24" t="s">
        <v>1196</v>
      </c>
      <c r="E22" s="42" t="s">
        <v>1200</v>
      </c>
      <c r="F22" s="42" t="s">
        <v>1200</v>
      </c>
      <c r="G22" s="42" t="s">
        <v>1200</v>
      </c>
      <c r="H22" s="42" t="s">
        <v>1200</v>
      </c>
      <c r="I22" s="42" t="s">
        <v>1200</v>
      </c>
      <c r="J22" s="42" t="s">
        <v>1200</v>
      </c>
      <c r="K22" s="42" t="s">
        <v>1200</v>
      </c>
      <c r="L22" s="42" t="s">
        <v>1200</v>
      </c>
      <c r="M22" s="42">
        <v>0</v>
      </c>
      <c r="N22" s="42">
        <v>0</v>
      </c>
      <c r="O22" s="42">
        <v>0</v>
      </c>
      <c r="P22" s="42">
        <v>0</v>
      </c>
      <c r="Q22" s="42">
        <v>6239.2420000000002</v>
      </c>
      <c r="R22" s="42">
        <v>5672.1989999999996</v>
      </c>
      <c r="S22" s="42">
        <v>20444.306</v>
      </c>
      <c r="T22" s="42">
        <v>28085.466</v>
      </c>
      <c r="U22" s="42">
        <v>39083.387000000002</v>
      </c>
    </row>
    <row r="23" spans="1:21" ht="30" customHeight="1" x14ac:dyDescent="0.2">
      <c r="A23" s="110" t="s">
        <v>352</v>
      </c>
      <c r="B23" s="111" t="s">
        <v>1211</v>
      </c>
      <c r="C23" s="112" t="s">
        <v>353</v>
      </c>
      <c r="D23" s="23" t="s">
        <v>1195</v>
      </c>
      <c r="E23" s="41" t="s">
        <v>1200</v>
      </c>
      <c r="F23" s="41" t="s">
        <v>1200</v>
      </c>
      <c r="G23" s="41" t="s">
        <v>1200</v>
      </c>
      <c r="H23" s="41" t="s">
        <v>1200</v>
      </c>
      <c r="I23" s="41" t="s">
        <v>1200</v>
      </c>
      <c r="J23" s="41" t="s">
        <v>1200</v>
      </c>
      <c r="K23" s="41" t="s">
        <v>1200</v>
      </c>
      <c r="L23" s="41" t="s">
        <v>1200</v>
      </c>
      <c r="M23" s="41">
        <v>0</v>
      </c>
      <c r="N23" s="41">
        <v>0</v>
      </c>
      <c r="O23" s="41">
        <v>0</v>
      </c>
      <c r="P23" s="41">
        <v>0</v>
      </c>
      <c r="Q23" s="41">
        <v>0</v>
      </c>
      <c r="R23" s="41">
        <v>0</v>
      </c>
      <c r="S23" s="41" t="s">
        <v>1200</v>
      </c>
      <c r="T23" s="41" t="s">
        <v>1200</v>
      </c>
      <c r="U23" s="41" t="s">
        <v>1200</v>
      </c>
    </row>
    <row r="24" spans="1:21" ht="30" customHeight="1" x14ac:dyDescent="0.2">
      <c r="A24" s="110" t="s">
        <v>352</v>
      </c>
      <c r="B24" s="111" t="s">
        <v>1211</v>
      </c>
      <c r="C24" s="112" t="s">
        <v>353</v>
      </c>
      <c r="D24" s="24" t="s">
        <v>1196</v>
      </c>
      <c r="E24" s="42" t="s">
        <v>1200</v>
      </c>
      <c r="F24" s="42" t="s">
        <v>1200</v>
      </c>
      <c r="G24" s="42" t="s">
        <v>1200</v>
      </c>
      <c r="H24" s="42" t="s">
        <v>1200</v>
      </c>
      <c r="I24" s="42" t="s">
        <v>1200</v>
      </c>
      <c r="J24" s="42" t="s">
        <v>1200</v>
      </c>
      <c r="K24" s="42" t="s">
        <v>1200</v>
      </c>
      <c r="L24" s="42" t="s">
        <v>1200</v>
      </c>
      <c r="M24" s="42">
        <v>0</v>
      </c>
      <c r="N24" s="42">
        <v>0</v>
      </c>
      <c r="O24" s="42">
        <v>0</v>
      </c>
      <c r="P24" s="42">
        <v>0</v>
      </c>
      <c r="Q24" s="42">
        <v>0</v>
      </c>
      <c r="R24" s="42">
        <v>0</v>
      </c>
      <c r="S24" s="42" t="s">
        <v>1200</v>
      </c>
      <c r="T24" s="42" t="s">
        <v>1200</v>
      </c>
      <c r="U24" s="42" t="s">
        <v>1200</v>
      </c>
    </row>
    <row r="25" spans="1:21" ht="30" customHeight="1" x14ac:dyDescent="0.2">
      <c r="A25" s="110" t="s">
        <v>354</v>
      </c>
      <c r="B25" s="111" t="s">
        <v>888</v>
      </c>
      <c r="C25" s="112" t="s">
        <v>355</v>
      </c>
      <c r="D25" s="23" t="s">
        <v>1195</v>
      </c>
      <c r="E25" s="41" t="s">
        <v>1200</v>
      </c>
      <c r="F25" s="41" t="s">
        <v>1200</v>
      </c>
      <c r="G25" s="41" t="s">
        <v>1200</v>
      </c>
      <c r="H25" s="41" t="s">
        <v>1200</v>
      </c>
      <c r="I25" s="41" t="s">
        <v>1200</v>
      </c>
      <c r="J25" s="41" t="s">
        <v>1200</v>
      </c>
      <c r="K25" s="41" t="s">
        <v>1200</v>
      </c>
      <c r="L25" s="41" t="s">
        <v>1200</v>
      </c>
      <c r="M25" s="41" t="s">
        <v>1200</v>
      </c>
      <c r="N25" s="41" t="s">
        <v>1200</v>
      </c>
      <c r="O25" s="41" t="s">
        <v>1200</v>
      </c>
      <c r="P25" s="41" t="s">
        <v>1200</v>
      </c>
      <c r="Q25" s="41" t="s">
        <v>1200</v>
      </c>
      <c r="R25" s="41" t="s">
        <v>1200</v>
      </c>
      <c r="S25" s="41">
        <v>0</v>
      </c>
      <c r="T25" s="41">
        <v>0</v>
      </c>
      <c r="U25" s="41">
        <v>0</v>
      </c>
    </row>
    <row r="26" spans="1:21" ht="30" customHeight="1" x14ac:dyDescent="0.2">
      <c r="A26" s="110" t="s">
        <v>354</v>
      </c>
      <c r="B26" s="111" t="s">
        <v>888</v>
      </c>
      <c r="C26" s="112" t="s">
        <v>355</v>
      </c>
      <c r="D26" s="24" t="s">
        <v>1196</v>
      </c>
      <c r="E26" s="42" t="s">
        <v>1200</v>
      </c>
      <c r="F26" s="42" t="s">
        <v>1200</v>
      </c>
      <c r="G26" s="42" t="s">
        <v>1200</v>
      </c>
      <c r="H26" s="42" t="s">
        <v>1200</v>
      </c>
      <c r="I26" s="42" t="s">
        <v>1200</v>
      </c>
      <c r="J26" s="42" t="s">
        <v>1200</v>
      </c>
      <c r="K26" s="42" t="s">
        <v>1200</v>
      </c>
      <c r="L26" s="42" t="s">
        <v>1200</v>
      </c>
      <c r="M26" s="42" t="s">
        <v>1200</v>
      </c>
      <c r="N26" s="42" t="s">
        <v>1200</v>
      </c>
      <c r="O26" s="42" t="s">
        <v>1200</v>
      </c>
      <c r="P26" s="42" t="s">
        <v>1200</v>
      </c>
      <c r="Q26" s="42" t="s">
        <v>1200</v>
      </c>
      <c r="R26" s="42" t="s">
        <v>1200</v>
      </c>
      <c r="S26" s="42">
        <v>0</v>
      </c>
      <c r="T26" s="42">
        <v>0</v>
      </c>
      <c r="U26" s="42">
        <v>0</v>
      </c>
    </row>
    <row r="27" spans="1:21" ht="30" customHeight="1" x14ac:dyDescent="0.2">
      <c r="A27" s="110" t="s">
        <v>356</v>
      </c>
      <c r="B27" s="111" t="s">
        <v>1211</v>
      </c>
      <c r="C27" s="112" t="s">
        <v>357</v>
      </c>
      <c r="D27" s="23" t="s">
        <v>1195</v>
      </c>
      <c r="E27" s="41" t="s">
        <v>1200</v>
      </c>
      <c r="F27" s="41" t="s">
        <v>1200</v>
      </c>
      <c r="G27" s="41" t="s">
        <v>1200</v>
      </c>
      <c r="H27" s="41" t="s">
        <v>1200</v>
      </c>
      <c r="I27" s="41" t="s">
        <v>1200</v>
      </c>
      <c r="J27" s="41" t="s">
        <v>1200</v>
      </c>
      <c r="K27" s="41" t="s">
        <v>1200</v>
      </c>
      <c r="L27" s="41" t="s">
        <v>1200</v>
      </c>
      <c r="M27" s="41">
        <v>562514</v>
      </c>
      <c r="N27" s="41">
        <v>552501</v>
      </c>
      <c r="O27" s="41">
        <v>565921</v>
      </c>
      <c r="P27" s="41">
        <v>444913</v>
      </c>
      <c r="Q27" s="41">
        <v>464255</v>
      </c>
      <c r="R27" s="41">
        <v>518746.84399999998</v>
      </c>
      <c r="S27" s="41">
        <v>511812.435</v>
      </c>
      <c r="T27" s="41">
        <v>563803.68599999999</v>
      </c>
      <c r="U27" s="41">
        <v>623259.53799999994</v>
      </c>
    </row>
    <row r="28" spans="1:21" ht="30" customHeight="1" x14ac:dyDescent="0.2">
      <c r="A28" s="110" t="s">
        <v>356</v>
      </c>
      <c r="B28" s="111" t="s">
        <v>1211</v>
      </c>
      <c r="C28" s="112" t="s">
        <v>357</v>
      </c>
      <c r="D28" s="24" t="s">
        <v>1196</v>
      </c>
      <c r="E28" s="42" t="s">
        <v>1200</v>
      </c>
      <c r="F28" s="42" t="s">
        <v>1200</v>
      </c>
      <c r="G28" s="42" t="s">
        <v>1200</v>
      </c>
      <c r="H28" s="42" t="s">
        <v>1200</v>
      </c>
      <c r="I28" s="42" t="s">
        <v>1200</v>
      </c>
      <c r="J28" s="42" t="s">
        <v>1200</v>
      </c>
      <c r="K28" s="42" t="s">
        <v>1200</v>
      </c>
      <c r="L28" s="42" t="s">
        <v>1200</v>
      </c>
      <c r="M28" s="42">
        <v>419163.40600000002</v>
      </c>
      <c r="N28" s="42">
        <v>395542</v>
      </c>
      <c r="O28" s="42">
        <v>409930</v>
      </c>
      <c r="P28" s="42">
        <v>311227.25599999999</v>
      </c>
      <c r="Q28" s="42">
        <v>359626.79100000003</v>
      </c>
      <c r="R28" s="42">
        <v>535571.59299999999</v>
      </c>
      <c r="S28" s="42">
        <v>839754.77599999995</v>
      </c>
      <c r="T28" s="42">
        <v>702050.54700000002</v>
      </c>
      <c r="U28" s="42">
        <v>619633.56599999999</v>
      </c>
    </row>
    <row r="29" spans="1:21" ht="30" customHeight="1" x14ac:dyDescent="0.2">
      <c r="A29" s="110" t="s">
        <v>358</v>
      </c>
      <c r="B29" s="111" t="s">
        <v>1198</v>
      </c>
      <c r="C29" s="112" t="s">
        <v>351</v>
      </c>
      <c r="D29" s="23" t="s">
        <v>1195</v>
      </c>
      <c r="E29" s="41">
        <v>0</v>
      </c>
      <c r="F29" s="41">
        <v>0</v>
      </c>
      <c r="G29" s="41">
        <v>0</v>
      </c>
      <c r="H29" s="41">
        <v>0</v>
      </c>
      <c r="I29" s="41">
        <v>0</v>
      </c>
      <c r="J29" s="41">
        <v>0</v>
      </c>
      <c r="K29" s="41" t="s">
        <v>1199</v>
      </c>
      <c r="L29" s="41" t="s">
        <v>1199</v>
      </c>
      <c r="M29" s="41" t="s">
        <v>1200</v>
      </c>
      <c r="N29" s="41" t="s">
        <v>1200</v>
      </c>
      <c r="O29" s="41" t="s">
        <v>1200</v>
      </c>
      <c r="P29" s="41" t="s">
        <v>1200</v>
      </c>
      <c r="Q29" s="41" t="s">
        <v>1200</v>
      </c>
      <c r="R29" s="41" t="s">
        <v>1200</v>
      </c>
      <c r="S29" s="41" t="s">
        <v>1200</v>
      </c>
      <c r="T29" s="41" t="s">
        <v>1200</v>
      </c>
      <c r="U29" s="41" t="s">
        <v>1200</v>
      </c>
    </row>
    <row r="30" spans="1:21" ht="30" customHeight="1" x14ac:dyDescent="0.2">
      <c r="A30" s="110" t="s">
        <v>358</v>
      </c>
      <c r="B30" s="111" t="s">
        <v>1198</v>
      </c>
      <c r="C30" s="112" t="s">
        <v>351</v>
      </c>
      <c r="D30" s="24" t="s">
        <v>1196</v>
      </c>
      <c r="E30" s="42">
        <v>0</v>
      </c>
      <c r="F30" s="42">
        <v>0</v>
      </c>
      <c r="G30" s="42">
        <v>0</v>
      </c>
      <c r="H30" s="42">
        <v>0</v>
      </c>
      <c r="I30" s="42">
        <v>0</v>
      </c>
      <c r="J30" s="42">
        <v>0</v>
      </c>
      <c r="K30" s="42" t="s">
        <v>1199</v>
      </c>
      <c r="L30" s="42" t="s">
        <v>1199</v>
      </c>
      <c r="M30" s="42" t="s">
        <v>1200</v>
      </c>
      <c r="N30" s="42" t="s">
        <v>1200</v>
      </c>
      <c r="O30" s="42" t="s">
        <v>1200</v>
      </c>
      <c r="P30" s="42" t="s">
        <v>1200</v>
      </c>
      <c r="Q30" s="42" t="s">
        <v>1200</v>
      </c>
      <c r="R30" s="42" t="s">
        <v>1200</v>
      </c>
      <c r="S30" s="42" t="s">
        <v>1200</v>
      </c>
      <c r="T30" s="42" t="s">
        <v>1200</v>
      </c>
      <c r="U30" s="42" t="s">
        <v>1200</v>
      </c>
    </row>
    <row r="31" spans="1:21" ht="30" customHeight="1" x14ac:dyDescent="0.2">
      <c r="A31" s="110" t="s">
        <v>359</v>
      </c>
      <c r="B31" s="111" t="s">
        <v>1198</v>
      </c>
      <c r="C31" s="112" t="s">
        <v>360</v>
      </c>
      <c r="D31" s="23" t="s">
        <v>1195</v>
      </c>
      <c r="E31" s="41">
        <v>0</v>
      </c>
      <c r="F31" s="41">
        <v>0</v>
      </c>
      <c r="G31" s="41">
        <v>0</v>
      </c>
      <c r="H31" s="41">
        <v>0</v>
      </c>
      <c r="I31" s="41">
        <v>0</v>
      </c>
      <c r="J31" s="41">
        <v>0</v>
      </c>
      <c r="K31" s="41">
        <v>0</v>
      </c>
      <c r="L31" s="41">
        <v>0</v>
      </c>
      <c r="M31" s="41" t="s">
        <v>1200</v>
      </c>
      <c r="N31" s="41" t="s">
        <v>1200</v>
      </c>
      <c r="O31" s="41" t="s">
        <v>1200</v>
      </c>
      <c r="P31" s="41" t="s">
        <v>1200</v>
      </c>
      <c r="Q31" s="41" t="s">
        <v>1200</v>
      </c>
      <c r="R31" s="41" t="s">
        <v>1200</v>
      </c>
      <c r="S31" s="41" t="s">
        <v>1200</v>
      </c>
      <c r="T31" s="41" t="s">
        <v>1200</v>
      </c>
      <c r="U31" s="41" t="s">
        <v>1200</v>
      </c>
    </row>
    <row r="32" spans="1:21" ht="30" customHeight="1" x14ac:dyDescent="0.2">
      <c r="A32" s="110" t="s">
        <v>359</v>
      </c>
      <c r="B32" s="111" t="s">
        <v>1198</v>
      </c>
      <c r="C32" s="112" t="s">
        <v>360</v>
      </c>
      <c r="D32" s="24" t="s">
        <v>1196</v>
      </c>
      <c r="E32" s="42">
        <v>0</v>
      </c>
      <c r="F32" s="42">
        <v>0</v>
      </c>
      <c r="G32" s="42">
        <v>0</v>
      </c>
      <c r="H32" s="42">
        <v>0</v>
      </c>
      <c r="I32" s="42">
        <v>0</v>
      </c>
      <c r="J32" s="42">
        <v>0</v>
      </c>
      <c r="K32" s="42">
        <v>0</v>
      </c>
      <c r="L32" s="42">
        <v>0</v>
      </c>
      <c r="M32" s="42" t="s">
        <v>1200</v>
      </c>
      <c r="N32" s="42" t="s">
        <v>1200</v>
      </c>
      <c r="O32" s="42" t="s">
        <v>1200</v>
      </c>
      <c r="P32" s="42" t="s">
        <v>1200</v>
      </c>
      <c r="Q32" s="42" t="s">
        <v>1200</v>
      </c>
      <c r="R32" s="42" t="s">
        <v>1200</v>
      </c>
      <c r="S32" s="42" t="s">
        <v>1200</v>
      </c>
      <c r="T32" s="42" t="s">
        <v>1200</v>
      </c>
      <c r="U32" s="42" t="s">
        <v>1200</v>
      </c>
    </row>
    <row r="33" spans="1:21" ht="30" customHeight="1" x14ac:dyDescent="0.2">
      <c r="A33" s="110" t="s">
        <v>361</v>
      </c>
      <c r="B33" s="111" t="s">
        <v>1198</v>
      </c>
      <c r="C33" s="112" t="s">
        <v>357</v>
      </c>
      <c r="D33" s="23" t="s">
        <v>1195</v>
      </c>
      <c r="E33" s="41">
        <v>491574</v>
      </c>
      <c r="F33" s="41">
        <v>591930</v>
      </c>
      <c r="G33" s="41">
        <v>521930</v>
      </c>
      <c r="H33" s="41">
        <v>516635</v>
      </c>
      <c r="I33" s="41">
        <v>526262</v>
      </c>
      <c r="J33" s="41">
        <v>491129</v>
      </c>
      <c r="K33" s="41">
        <v>589191</v>
      </c>
      <c r="L33" s="41">
        <v>544580</v>
      </c>
      <c r="M33" s="41" t="s">
        <v>1200</v>
      </c>
      <c r="N33" s="41" t="s">
        <v>1200</v>
      </c>
      <c r="O33" s="41" t="s">
        <v>1200</v>
      </c>
      <c r="P33" s="41" t="s">
        <v>1200</v>
      </c>
      <c r="Q33" s="41" t="s">
        <v>1200</v>
      </c>
      <c r="R33" s="41" t="s">
        <v>1200</v>
      </c>
      <c r="S33" s="41" t="s">
        <v>1200</v>
      </c>
      <c r="T33" s="41" t="s">
        <v>1200</v>
      </c>
      <c r="U33" s="41" t="s">
        <v>1200</v>
      </c>
    </row>
    <row r="34" spans="1:21" ht="30" customHeight="1" x14ac:dyDescent="0.2">
      <c r="A34" s="110" t="s">
        <v>361</v>
      </c>
      <c r="B34" s="111" t="s">
        <v>1198</v>
      </c>
      <c r="C34" s="112" t="s">
        <v>357</v>
      </c>
      <c r="D34" s="24" t="s">
        <v>1196</v>
      </c>
      <c r="E34" s="42">
        <v>497574.82199999999</v>
      </c>
      <c r="F34" s="42">
        <v>412978.18599999999</v>
      </c>
      <c r="G34" s="42">
        <v>379354.87199999997</v>
      </c>
      <c r="H34" s="42">
        <v>463103.734</v>
      </c>
      <c r="I34" s="42">
        <v>494184.95500000002</v>
      </c>
      <c r="J34" s="42">
        <v>420442.14299999998</v>
      </c>
      <c r="K34" s="42">
        <v>406338.61300000001</v>
      </c>
      <c r="L34" s="42">
        <v>396625.658</v>
      </c>
      <c r="M34" s="42" t="s">
        <v>1200</v>
      </c>
      <c r="N34" s="42" t="s">
        <v>1200</v>
      </c>
      <c r="O34" s="42" t="s">
        <v>1200</v>
      </c>
      <c r="P34" s="42" t="s">
        <v>1200</v>
      </c>
      <c r="Q34" s="42" t="s">
        <v>1200</v>
      </c>
      <c r="R34" s="42" t="s">
        <v>1200</v>
      </c>
      <c r="S34" s="42" t="s">
        <v>1200</v>
      </c>
      <c r="T34" s="42" t="s">
        <v>1200</v>
      </c>
      <c r="U34" s="42" t="s">
        <v>1200</v>
      </c>
    </row>
    <row r="35" spans="1:21" ht="30" customHeight="1" x14ac:dyDescent="0.2">
      <c r="A35" s="110" t="s">
        <v>362</v>
      </c>
      <c r="B35" s="111" t="s">
        <v>1211</v>
      </c>
      <c r="C35" s="112" t="s">
        <v>363</v>
      </c>
      <c r="D35" s="23" t="s">
        <v>1195</v>
      </c>
      <c r="E35" s="41" t="s">
        <v>1200</v>
      </c>
      <c r="F35" s="41" t="s">
        <v>1200</v>
      </c>
      <c r="G35" s="41" t="s">
        <v>1200</v>
      </c>
      <c r="H35" s="41" t="s">
        <v>1200</v>
      </c>
      <c r="I35" s="41" t="s">
        <v>1200</v>
      </c>
      <c r="J35" s="41" t="s">
        <v>1200</v>
      </c>
      <c r="K35" s="41" t="s">
        <v>1200</v>
      </c>
      <c r="L35" s="41" t="s">
        <v>1200</v>
      </c>
      <c r="M35" s="41">
        <v>554416</v>
      </c>
      <c r="N35" s="41">
        <v>600583</v>
      </c>
      <c r="O35" s="41">
        <v>565617</v>
      </c>
      <c r="P35" s="41">
        <v>531316</v>
      </c>
      <c r="Q35" s="41">
        <v>621788</v>
      </c>
      <c r="R35" s="41">
        <v>724572.20499999996</v>
      </c>
      <c r="S35" s="41">
        <v>798102.46200000006</v>
      </c>
      <c r="T35" s="41">
        <v>929061.37399999995</v>
      </c>
      <c r="U35" s="41">
        <v>811847.14899999998</v>
      </c>
    </row>
    <row r="36" spans="1:21" ht="30" customHeight="1" x14ac:dyDescent="0.2">
      <c r="A36" s="110" t="s">
        <v>362</v>
      </c>
      <c r="B36" s="111" t="s">
        <v>1211</v>
      </c>
      <c r="C36" s="112" t="s">
        <v>363</v>
      </c>
      <c r="D36" s="24" t="s">
        <v>1196</v>
      </c>
      <c r="E36" s="42" t="s">
        <v>1200</v>
      </c>
      <c r="F36" s="42" t="s">
        <v>1200</v>
      </c>
      <c r="G36" s="42" t="s">
        <v>1200</v>
      </c>
      <c r="H36" s="42" t="s">
        <v>1200</v>
      </c>
      <c r="I36" s="42" t="s">
        <v>1200</v>
      </c>
      <c r="J36" s="42" t="s">
        <v>1200</v>
      </c>
      <c r="K36" s="42" t="s">
        <v>1200</v>
      </c>
      <c r="L36" s="42" t="s">
        <v>1200</v>
      </c>
      <c r="M36" s="42">
        <v>408385.36499999999</v>
      </c>
      <c r="N36" s="42">
        <v>456256</v>
      </c>
      <c r="O36" s="42">
        <v>384485</v>
      </c>
      <c r="P36" s="42">
        <v>375073.81800000003</v>
      </c>
      <c r="Q36" s="42">
        <v>467675.875</v>
      </c>
      <c r="R36" s="42">
        <v>788738.96600000001</v>
      </c>
      <c r="S36" s="42">
        <v>1216648.3389999999</v>
      </c>
      <c r="T36" s="42">
        <v>1040285.8860000001</v>
      </c>
      <c r="U36" s="42">
        <v>746882.45700000005</v>
      </c>
    </row>
    <row r="37" spans="1:21" ht="30" customHeight="1" x14ac:dyDescent="0.2">
      <c r="A37" s="110" t="s">
        <v>364</v>
      </c>
      <c r="B37" s="111" t="s">
        <v>1198</v>
      </c>
      <c r="C37" s="112" t="s">
        <v>365</v>
      </c>
      <c r="D37" s="23" t="s">
        <v>1195</v>
      </c>
      <c r="E37" s="41">
        <v>0</v>
      </c>
      <c r="F37" s="41">
        <v>0</v>
      </c>
      <c r="G37" s="41">
        <v>0</v>
      </c>
      <c r="H37" s="41">
        <v>0</v>
      </c>
      <c r="I37" s="41">
        <v>0</v>
      </c>
      <c r="J37" s="41">
        <v>0</v>
      </c>
      <c r="K37" s="41">
        <v>0</v>
      </c>
      <c r="L37" s="41">
        <v>0</v>
      </c>
      <c r="M37" s="41" t="s">
        <v>1200</v>
      </c>
      <c r="N37" s="41" t="s">
        <v>1200</v>
      </c>
      <c r="O37" s="41" t="s">
        <v>1200</v>
      </c>
      <c r="P37" s="41" t="s">
        <v>1200</v>
      </c>
      <c r="Q37" s="41" t="s">
        <v>1200</v>
      </c>
      <c r="R37" s="41" t="s">
        <v>1200</v>
      </c>
      <c r="S37" s="41" t="s">
        <v>1200</v>
      </c>
      <c r="T37" s="41" t="s">
        <v>1200</v>
      </c>
      <c r="U37" s="41" t="s">
        <v>1200</v>
      </c>
    </row>
    <row r="38" spans="1:21" ht="30" customHeight="1" x14ac:dyDescent="0.2">
      <c r="A38" s="110" t="s">
        <v>364</v>
      </c>
      <c r="B38" s="111" t="s">
        <v>1198</v>
      </c>
      <c r="C38" s="112" t="s">
        <v>365</v>
      </c>
      <c r="D38" s="24" t="s">
        <v>1196</v>
      </c>
      <c r="E38" s="42">
        <v>0</v>
      </c>
      <c r="F38" s="42">
        <v>0</v>
      </c>
      <c r="G38" s="42">
        <v>0</v>
      </c>
      <c r="H38" s="42">
        <v>0</v>
      </c>
      <c r="I38" s="42">
        <v>0</v>
      </c>
      <c r="J38" s="42">
        <v>0</v>
      </c>
      <c r="K38" s="42">
        <v>0</v>
      </c>
      <c r="L38" s="42">
        <v>0</v>
      </c>
      <c r="M38" s="42" t="s">
        <v>1200</v>
      </c>
      <c r="N38" s="42" t="s">
        <v>1200</v>
      </c>
      <c r="O38" s="42" t="s">
        <v>1200</v>
      </c>
      <c r="P38" s="42" t="s">
        <v>1200</v>
      </c>
      <c r="Q38" s="42" t="s">
        <v>1200</v>
      </c>
      <c r="R38" s="42" t="s">
        <v>1200</v>
      </c>
      <c r="S38" s="42" t="s">
        <v>1200</v>
      </c>
      <c r="T38" s="42" t="s">
        <v>1200</v>
      </c>
      <c r="U38" s="42" t="s">
        <v>1200</v>
      </c>
    </row>
    <row r="39" spans="1:21" ht="30" customHeight="1" x14ac:dyDescent="0.2">
      <c r="A39" s="110" t="s">
        <v>366</v>
      </c>
      <c r="B39" s="111" t="s">
        <v>1211</v>
      </c>
      <c r="C39" s="112" t="s">
        <v>367</v>
      </c>
      <c r="D39" s="23" t="s">
        <v>1195</v>
      </c>
      <c r="E39" s="41" t="s">
        <v>1200</v>
      </c>
      <c r="F39" s="41" t="s">
        <v>1200</v>
      </c>
      <c r="G39" s="41" t="s">
        <v>1200</v>
      </c>
      <c r="H39" s="41" t="s">
        <v>1200</v>
      </c>
      <c r="I39" s="41" t="s">
        <v>1200</v>
      </c>
      <c r="J39" s="41" t="s">
        <v>1200</v>
      </c>
      <c r="K39" s="41" t="s">
        <v>1200</v>
      </c>
      <c r="L39" s="41" t="s">
        <v>1200</v>
      </c>
      <c r="M39" s="41">
        <v>0</v>
      </c>
      <c r="N39" s="41">
        <v>0</v>
      </c>
      <c r="O39" s="41">
        <v>0</v>
      </c>
      <c r="P39" s="41">
        <v>0</v>
      </c>
      <c r="Q39" s="41">
        <v>0</v>
      </c>
      <c r="R39" s="41">
        <v>0</v>
      </c>
      <c r="S39" s="41">
        <v>0</v>
      </c>
      <c r="T39" s="41" t="s">
        <v>1199</v>
      </c>
      <c r="U39" s="41">
        <v>0</v>
      </c>
    </row>
    <row r="40" spans="1:21" ht="30" customHeight="1" x14ac:dyDescent="0.2">
      <c r="A40" s="110" t="s">
        <v>366</v>
      </c>
      <c r="B40" s="111" t="s">
        <v>1211</v>
      </c>
      <c r="C40" s="112" t="s">
        <v>367</v>
      </c>
      <c r="D40" s="24" t="s">
        <v>1196</v>
      </c>
      <c r="E40" s="42" t="s">
        <v>1200</v>
      </c>
      <c r="F40" s="42" t="s">
        <v>1200</v>
      </c>
      <c r="G40" s="42" t="s">
        <v>1200</v>
      </c>
      <c r="H40" s="42" t="s">
        <v>1200</v>
      </c>
      <c r="I40" s="42" t="s">
        <v>1200</v>
      </c>
      <c r="J40" s="42" t="s">
        <v>1200</v>
      </c>
      <c r="K40" s="42" t="s">
        <v>1200</v>
      </c>
      <c r="L40" s="42" t="s">
        <v>1200</v>
      </c>
      <c r="M40" s="42">
        <v>0</v>
      </c>
      <c r="N40" s="42">
        <v>0</v>
      </c>
      <c r="O40" s="42">
        <v>0</v>
      </c>
      <c r="P40" s="42">
        <v>0</v>
      </c>
      <c r="Q40" s="42">
        <v>0</v>
      </c>
      <c r="R40" s="42">
        <v>0</v>
      </c>
      <c r="S40" s="42">
        <v>0</v>
      </c>
      <c r="T40" s="42" t="s">
        <v>1199</v>
      </c>
      <c r="U40" s="42">
        <v>0</v>
      </c>
    </row>
    <row r="41" spans="1:21" ht="30" customHeight="1" x14ac:dyDescent="0.2">
      <c r="A41" s="110" t="s">
        <v>368</v>
      </c>
      <c r="B41" s="111" t="s">
        <v>1198</v>
      </c>
      <c r="C41" s="112" t="s">
        <v>363</v>
      </c>
      <c r="D41" s="23" t="s">
        <v>1195</v>
      </c>
      <c r="E41" s="41">
        <v>529063</v>
      </c>
      <c r="F41" s="41">
        <v>536452</v>
      </c>
      <c r="G41" s="41">
        <v>557478</v>
      </c>
      <c r="H41" s="41">
        <v>739654</v>
      </c>
      <c r="I41" s="41">
        <v>651647</v>
      </c>
      <c r="J41" s="41">
        <v>854076</v>
      </c>
      <c r="K41" s="41">
        <v>620429</v>
      </c>
      <c r="L41" s="41">
        <v>592724</v>
      </c>
      <c r="M41" s="41" t="s">
        <v>1200</v>
      </c>
      <c r="N41" s="41" t="s">
        <v>1200</v>
      </c>
      <c r="O41" s="41" t="s">
        <v>1200</v>
      </c>
      <c r="P41" s="41" t="s">
        <v>1200</v>
      </c>
      <c r="Q41" s="41" t="s">
        <v>1200</v>
      </c>
      <c r="R41" s="41" t="s">
        <v>1200</v>
      </c>
      <c r="S41" s="41" t="s">
        <v>1200</v>
      </c>
      <c r="T41" s="41" t="s">
        <v>1200</v>
      </c>
      <c r="U41" s="41" t="s">
        <v>1200</v>
      </c>
    </row>
    <row r="42" spans="1:21" ht="30" customHeight="1" x14ac:dyDescent="0.2">
      <c r="A42" s="110" t="s">
        <v>368</v>
      </c>
      <c r="B42" s="111" t="s">
        <v>1198</v>
      </c>
      <c r="C42" s="112" t="s">
        <v>363</v>
      </c>
      <c r="D42" s="24" t="s">
        <v>1196</v>
      </c>
      <c r="E42" s="42">
        <v>434531.34600000002</v>
      </c>
      <c r="F42" s="42">
        <v>333336.77</v>
      </c>
      <c r="G42" s="42">
        <v>406610.68199999997</v>
      </c>
      <c r="H42" s="42">
        <v>706361.24</v>
      </c>
      <c r="I42" s="42">
        <v>657289.37899999996</v>
      </c>
      <c r="J42" s="42">
        <v>744719.76399999997</v>
      </c>
      <c r="K42" s="42">
        <v>391299.32699999999</v>
      </c>
      <c r="L42" s="42">
        <v>417564.03600000002</v>
      </c>
      <c r="M42" s="42" t="s">
        <v>1200</v>
      </c>
      <c r="N42" s="42" t="s">
        <v>1200</v>
      </c>
      <c r="O42" s="42" t="s">
        <v>1200</v>
      </c>
      <c r="P42" s="42" t="s">
        <v>1200</v>
      </c>
      <c r="Q42" s="42" t="s">
        <v>1200</v>
      </c>
      <c r="R42" s="42" t="s">
        <v>1200</v>
      </c>
      <c r="S42" s="42" t="s">
        <v>1200</v>
      </c>
      <c r="T42" s="42" t="s">
        <v>1200</v>
      </c>
      <c r="U42" s="42" t="s">
        <v>1200</v>
      </c>
    </row>
    <row r="43" spans="1:21" ht="30" customHeight="1" x14ac:dyDescent="0.2">
      <c r="A43" s="110" t="s">
        <v>369</v>
      </c>
      <c r="B43" s="111" t="s">
        <v>1198</v>
      </c>
      <c r="C43" s="112" t="s">
        <v>367</v>
      </c>
      <c r="D43" s="23" t="s">
        <v>1195</v>
      </c>
      <c r="E43" s="41">
        <v>0</v>
      </c>
      <c r="F43" s="41">
        <v>0</v>
      </c>
      <c r="G43" s="41">
        <v>0</v>
      </c>
      <c r="H43" s="41">
        <v>0</v>
      </c>
      <c r="I43" s="41">
        <v>0</v>
      </c>
      <c r="J43" s="41">
        <v>0</v>
      </c>
      <c r="K43" s="41">
        <v>0</v>
      </c>
      <c r="L43" s="41" t="s">
        <v>1199</v>
      </c>
      <c r="M43" s="41" t="s">
        <v>1200</v>
      </c>
      <c r="N43" s="41" t="s">
        <v>1200</v>
      </c>
      <c r="O43" s="41" t="s">
        <v>1200</v>
      </c>
      <c r="P43" s="41" t="s">
        <v>1200</v>
      </c>
      <c r="Q43" s="41" t="s">
        <v>1200</v>
      </c>
      <c r="R43" s="41" t="s">
        <v>1200</v>
      </c>
      <c r="S43" s="41" t="s">
        <v>1200</v>
      </c>
      <c r="T43" s="41" t="s">
        <v>1200</v>
      </c>
      <c r="U43" s="41" t="s">
        <v>1200</v>
      </c>
    </row>
    <row r="44" spans="1:21" ht="30" customHeight="1" x14ac:dyDescent="0.2">
      <c r="A44" s="110" t="s">
        <v>369</v>
      </c>
      <c r="B44" s="111" t="s">
        <v>1198</v>
      </c>
      <c r="C44" s="112" t="s">
        <v>367</v>
      </c>
      <c r="D44" s="24" t="s">
        <v>1196</v>
      </c>
      <c r="E44" s="42">
        <v>0</v>
      </c>
      <c r="F44" s="42">
        <v>0</v>
      </c>
      <c r="G44" s="42">
        <v>0</v>
      </c>
      <c r="H44" s="42">
        <v>0</v>
      </c>
      <c r="I44" s="42">
        <v>0</v>
      </c>
      <c r="J44" s="42">
        <v>0</v>
      </c>
      <c r="K44" s="42">
        <v>0</v>
      </c>
      <c r="L44" s="42" t="s">
        <v>1199</v>
      </c>
      <c r="M44" s="42" t="s">
        <v>1200</v>
      </c>
      <c r="N44" s="42" t="s">
        <v>1200</v>
      </c>
      <c r="O44" s="42" t="s">
        <v>1200</v>
      </c>
      <c r="P44" s="42" t="s">
        <v>1200</v>
      </c>
      <c r="Q44" s="42" t="s">
        <v>1200</v>
      </c>
      <c r="R44" s="42" t="s">
        <v>1200</v>
      </c>
      <c r="S44" s="42" t="s">
        <v>1200</v>
      </c>
      <c r="T44" s="42" t="s">
        <v>1200</v>
      </c>
      <c r="U44" s="42" t="s">
        <v>1200</v>
      </c>
    </row>
    <row r="45" spans="1:21" ht="30" customHeight="1" x14ac:dyDescent="0.2">
      <c r="A45" s="110" t="s">
        <v>370</v>
      </c>
      <c r="B45" s="111" t="s">
        <v>1198</v>
      </c>
      <c r="C45" s="112" t="s">
        <v>371</v>
      </c>
      <c r="D45" s="23" t="s">
        <v>1195</v>
      </c>
      <c r="E45" s="41">
        <v>0</v>
      </c>
      <c r="F45" s="41">
        <v>0</v>
      </c>
      <c r="G45" s="41">
        <v>0</v>
      </c>
      <c r="H45" s="41">
        <v>0</v>
      </c>
      <c r="I45" s="41">
        <v>0</v>
      </c>
      <c r="J45" s="41">
        <v>0</v>
      </c>
      <c r="K45" s="41">
        <v>0</v>
      </c>
      <c r="L45" s="41" t="s">
        <v>1199</v>
      </c>
      <c r="M45" s="41" t="s">
        <v>1200</v>
      </c>
      <c r="N45" s="41" t="s">
        <v>1200</v>
      </c>
      <c r="O45" s="41" t="s">
        <v>1200</v>
      </c>
      <c r="P45" s="41" t="s">
        <v>1200</v>
      </c>
      <c r="Q45" s="41" t="s">
        <v>1200</v>
      </c>
      <c r="R45" s="41" t="s">
        <v>1200</v>
      </c>
      <c r="S45" s="41" t="s">
        <v>1200</v>
      </c>
      <c r="T45" s="41" t="s">
        <v>1200</v>
      </c>
      <c r="U45" s="41" t="s">
        <v>1200</v>
      </c>
    </row>
    <row r="46" spans="1:21" ht="30" customHeight="1" x14ac:dyDescent="0.2">
      <c r="A46" s="110" t="s">
        <v>370</v>
      </c>
      <c r="B46" s="111" t="s">
        <v>1198</v>
      </c>
      <c r="C46" s="112" t="s">
        <v>371</v>
      </c>
      <c r="D46" s="24" t="s">
        <v>1196</v>
      </c>
      <c r="E46" s="42">
        <v>0</v>
      </c>
      <c r="F46" s="42">
        <v>0</v>
      </c>
      <c r="G46" s="42">
        <v>0</v>
      </c>
      <c r="H46" s="42">
        <v>0</v>
      </c>
      <c r="I46" s="42">
        <v>0</v>
      </c>
      <c r="J46" s="42">
        <v>0</v>
      </c>
      <c r="K46" s="42">
        <v>0</v>
      </c>
      <c r="L46" s="42" t="s">
        <v>1199</v>
      </c>
      <c r="M46" s="42" t="s">
        <v>1200</v>
      </c>
      <c r="N46" s="42" t="s">
        <v>1200</v>
      </c>
      <c r="O46" s="42" t="s">
        <v>1200</v>
      </c>
      <c r="P46" s="42" t="s">
        <v>1200</v>
      </c>
      <c r="Q46" s="42" t="s">
        <v>1200</v>
      </c>
      <c r="R46" s="42" t="s">
        <v>1200</v>
      </c>
      <c r="S46" s="42" t="s">
        <v>1200</v>
      </c>
      <c r="T46" s="42" t="s">
        <v>1200</v>
      </c>
      <c r="U46" s="42" t="s">
        <v>1200</v>
      </c>
    </row>
    <row r="47" spans="1:21" ht="30" customHeight="1" x14ac:dyDescent="0.2">
      <c r="A47" s="110" t="s">
        <v>372</v>
      </c>
      <c r="B47" s="111" t="s">
        <v>1198</v>
      </c>
      <c r="C47" s="112" t="s">
        <v>373</v>
      </c>
      <c r="D47" s="23" t="s">
        <v>1195</v>
      </c>
      <c r="E47" s="41">
        <v>0</v>
      </c>
      <c r="F47" s="41">
        <v>0</v>
      </c>
      <c r="G47" s="41">
        <v>0</v>
      </c>
      <c r="H47" s="41">
        <v>0</v>
      </c>
      <c r="I47" s="41">
        <v>0</v>
      </c>
      <c r="J47" s="41">
        <v>0</v>
      </c>
      <c r="K47" s="41" t="s">
        <v>1199</v>
      </c>
      <c r="L47" s="41" t="s">
        <v>1199</v>
      </c>
      <c r="M47" s="41" t="s">
        <v>1200</v>
      </c>
      <c r="N47" s="41" t="s">
        <v>1200</v>
      </c>
      <c r="O47" s="41" t="s">
        <v>1200</v>
      </c>
      <c r="P47" s="41" t="s">
        <v>1200</v>
      </c>
      <c r="Q47" s="41" t="s">
        <v>1200</v>
      </c>
      <c r="R47" s="41" t="s">
        <v>1200</v>
      </c>
      <c r="S47" s="41" t="s">
        <v>1200</v>
      </c>
      <c r="T47" s="41" t="s">
        <v>1200</v>
      </c>
      <c r="U47" s="41" t="s">
        <v>1200</v>
      </c>
    </row>
    <row r="48" spans="1:21" ht="30" customHeight="1" x14ac:dyDescent="0.2">
      <c r="A48" s="110" t="s">
        <v>372</v>
      </c>
      <c r="B48" s="111" t="s">
        <v>1198</v>
      </c>
      <c r="C48" s="112" t="s">
        <v>373</v>
      </c>
      <c r="D48" s="24" t="s">
        <v>1196</v>
      </c>
      <c r="E48" s="42">
        <v>0</v>
      </c>
      <c r="F48" s="42">
        <v>0</v>
      </c>
      <c r="G48" s="42">
        <v>0</v>
      </c>
      <c r="H48" s="42">
        <v>0</v>
      </c>
      <c r="I48" s="42">
        <v>0</v>
      </c>
      <c r="J48" s="42">
        <v>0</v>
      </c>
      <c r="K48" s="42" t="s">
        <v>1199</v>
      </c>
      <c r="L48" s="42" t="s">
        <v>1199</v>
      </c>
      <c r="M48" s="42" t="s">
        <v>1200</v>
      </c>
      <c r="N48" s="42" t="s">
        <v>1200</v>
      </c>
      <c r="O48" s="42" t="s">
        <v>1200</v>
      </c>
      <c r="P48" s="42" t="s">
        <v>1200</v>
      </c>
      <c r="Q48" s="42" t="s">
        <v>1200</v>
      </c>
      <c r="R48" s="42" t="s">
        <v>1200</v>
      </c>
      <c r="S48" s="42" t="s">
        <v>1200</v>
      </c>
      <c r="T48" s="42" t="s">
        <v>1200</v>
      </c>
      <c r="U48" s="42" t="s">
        <v>1200</v>
      </c>
    </row>
    <row r="49" spans="1:21" ht="30" customHeight="1" x14ac:dyDescent="0.2">
      <c r="A49" s="110" t="s">
        <v>374</v>
      </c>
      <c r="B49" s="111" t="s">
        <v>1211</v>
      </c>
      <c r="C49" s="112" t="s">
        <v>375</v>
      </c>
      <c r="D49" s="23" t="s">
        <v>1195</v>
      </c>
      <c r="E49" s="41" t="s">
        <v>1200</v>
      </c>
      <c r="F49" s="41" t="s">
        <v>1200</v>
      </c>
      <c r="G49" s="41" t="s">
        <v>1200</v>
      </c>
      <c r="H49" s="41" t="s">
        <v>1200</v>
      </c>
      <c r="I49" s="41" t="s">
        <v>1200</v>
      </c>
      <c r="J49" s="41" t="s">
        <v>1200</v>
      </c>
      <c r="K49" s="41" t="s">
        <v>1200</v>
      </c>
      <c r="L49" s="41" t="s">
        <v>1200</v>
      </c>
      <c r="M49" s="41" t="s">
        <v>1199</v>
      </c>
      <c r="N49" s="41">
        <v>29918</v>
      </c>
      <c r="O49" s="41">
        <v>117944</v>
      </c>
      <c r="P49" s="41" t="s">
        <v>1199</v>
      </c>
      <c r="Q49" s="41" t="s">
        <v>1199</v>
      </c>
      <c r="R49" s="41" t="s">
        <v>1199</v>
      </c>
      <c r="S49" s="41" t="s">
        <v>1199</v>
      </c>
      <c r="T49" s="41" t="s">
        <v>1199</v>
      </c>
      <c r="U49" s="41" t="s">
        <v>1199</v>
      </c>
    </row>
    <row r="50" spans="1:21" ht="30" customHeight="1" x14ac:dyDescent="0.2">
      <c r="A50" s="110" t="s">
        <v>374</v>
      </c>
      <c r="B50" s="111" t="s">
        <v>1211</v>
      </c>
      <c r="C50" s="112" t="s">
        <v>375</v>
      </c>
      <c r="D50" s="24" t="s">
        <v>1196</v>
      </c>
      <c r="E50" s="42" t="s">
        <v>1200</v>
      </c>
      <c r="F50" s="42" t="s">
        <v>1200</v>
      </c>
      <c r="G50" s="42" t="s">
        <v>1200</v>
      </c>
      <c r="H50" s="42" t="s">
        <v>1200</v>
      </c>
      <c r="I50" s="42" t="s">
        <v>1200</v>
      </c>
      <c r="J50" s="42" t="s">
        <v>1200</v>
      </c>
      <c r="K50" s="42" t="s">
        <v>1200</v>
      </c>
      <c r="L50" s="42" t="s">
        <v>1200</v>
      </c>
      <c r="M50" s="42" t="s">
        <v>1199</v>
      </c>
      <c r="N50" s="42">
        <v>26101</v>
      </c>
      <c r="O50" s="42">
        <v>89457</v>
      </c>
      <c r="P50" s="42" t="s">
        <v>1199</v>
      </c>
      <c r="Q50" s="42" t="s">
        <v>1199</v>
      </c>
      <c r="R50" s="42" t="s">
        <v>1199</v>
      </c>
      <c r="S50" s="42" t="s">
        <v>1199</v>
      </c>
      <c r="T50" s="42" t="s">
        <v>1199</v>
      </c>
      <c r="U50" s="42" t="s">
        <v>1199</v>
      </c>
    </row>
    <row r="51" spans="1:21" ht="30" customHeight="1" x14ac:dyDescent="0.2">
      <c r="A51" s="110" t="s">
        <v>376</v>
      </c>
      <c r="B51" s="111" t="s">
        <v>888</v>
      </c>
      <c r="C51" s="112" t="s">
        <v>377</v>
      </c>
      <c r="D51" s="23" t="s">
        <v>1195</v>
      </c>
      <c r="E51" s="41">
        <v>0</v>
      </c>
      <c r="F51" s="41">
        <v>0</v>
      </c>
      <c r="G51" s="41">
        <v>0</v>
      </c>
      <c r="H51" s="41">
        <v>0</v>
      </c>
      <c r="I51" s="41">
        <v>0</v>
      </c>
      <c r="J51" s="41">
        <v>0</v>
      </c>
      <c r="K51" s="41">
        <v>0</v>
      </c>
      <c r="L51" s="41">
        <v>0</v>
      </c>
      <c r="M51" s="41">
        <v>0</v>
      </c>
      <c r="N51" s="41">
        <v>0</v>
      </c>
      <c r="O51" s="41">
        <v>0</v>
      </c>
      <c r="P51" s="41">
        <v>0</v>
      </c>
      <c r="Q51" s="41">
        <v>0</v>
      </c>
      <c r="R51" s="41">
        <v>0</v>
      </c>
      <c r="S51" s="41">
        <v>0</v>
      </c>
      <c r="T51" s="41">
        <v>0</v>
      </c>
      <c r="U51" s="41">
        <v>0</v>
      </c>
    </row>
    <row r="52" spans="1:21" ht="30" customHeight="1" x14ac:dyDescent="0.2">
      <c r="A52" s="110" t="s">
        <v>376</v>
      </c>
      <c r="B52" s="111" t="s">
        <v>888</v>
      </c>
      <c r="C52" s="112" t="s">
        <v>377</v>
      </c>
      <c r="D52" s="24" t="s">
        <v>1196</v>
      </c>
      <c r="E52" s="42">
        <v>0</v>
      </c>
      <c r="F52" s="42">
        <v>0</v>
      </c>
      <c r="G52" s="42">
        <v>0</v>
      </c>
      <c r="H52" s="42">
        <v>0</v>
      </c>
      <c r="I52" s="42">
        <v>0</v>
      </c>
      <c r="J52" s="42">
        <v>0</v>
      </c>
      <c r="K52" s="42">
        <v>0</v>
      </c>
      <c r="L52" s="42">
        <v>0</v>
      </c>
      <c r="M52" s="42">
        <v>0</v>
      </c>
      <c r="N52" s="42">
        <v>0</v>
      </c>
      <c r="O52" s="42">
        <v>0</v>
      </c>
      <c r="P52" s="42">
        <v>0</v>
      </c>
      <c r="Q52" s="42">
        <v>0</v>
      </c>
      <c r="R52" s="42">
        <v>0</v>
      </c>
      <c r="S52" s="42">
        <v>0</v>
      </c>
      <c r="T52" s="42">
        <v>0</v>
      </c>
      <c r="U52" s="42">
        <v>0</v>
      </c>
    </row>
    <row r="53" spans="1:21" ht="30" customHeight="1" x14ac:dyDescent="0.2">
      <c r="A53" s="110" t="s">
        <v>378</v>
      </c>
      <c r="B53" s="111" t="s">
        <v>888</v>
      </c>
      <c r="C53" s="112" t="s">
        <v>379</v>
      </c>
      <c r="D53" s="23" t="s">
        <v>1195</v>
      </c>
      <c r="E53" s="41" t="s">
        <v>1199</v>
      </c>
      <c r="F53" s="41" t="s">
        <v>1199</v>
      </c>
      <c r="G53" s="41" t="s">
        <v>1199</v>
      </c>
      <c r="H53" s="41" t="s">
        <v>1199</v>
      </c>
      <c r="I53" s="41" t="s">
        <v>1199</v>
      </c>
      <c r="J53" s="41" t="s">
        <v>1199</v>
      </c>
      <c r="K53" s="41" t="s">
        <v>1199</v>
      </c>
      <c r="L53" s="41" t="s">
        <v>1199</v>
      </c>
      <c r="M53" s="41" t="s">
        <v>1199</v>
      </c>
      <c r="N53" s="41">
        <v>105943</v>
      </c>
      <c r="O53" s="41" t="s">
        <v>1199</v>
      </c>
      <c r="P53" s="41" t="s">
        <v>1199</v>
      </c>
      <c r="Q53" s="41" t="s">
        <v>1199</v>
      </c>
      <c r="R53" s="41">
        <v>400224</v>
      </c>
      <c r="S53" s="41">
        <v>370964.86</v>
      </c>
      <c r="T53" s="41">
        <v>339083.47200000001</v>
      </c>
      <c r="U53" s="41" t="s">
        <v>1199</v>
      </c>
    </row>
    <row r="54" spans="1:21" ht="30" customHeight="1" x14ac:dyDescent="0.2">
      <c r="A54" s="110" t="s">
        <v>378</v>
      </c>
      <c r="B54" s="111" t="s">
        <v>888</v>
      </c>
      <c r="C54" s="112" t="s">
        <v>379</v>
      </c>
      <c r="D54" s="24" t="s">
        <v>1196</v>
      </c>
      <c r="E54" s="42" t="s">
        <v>1199</v>
      </c>
      <c r="F54" s="42" t="s">
        <v>1199</v>
      </c>
      <c r="G54" s="42" t="s">
        <v>1199</v>
      </c>
      <c r="H54" s="42" t="s">
        <v>1199</v>
      </c>
      <c r="I54" s="42" t="s">
        <v>1199</v>
      </c>
      <c r="J54" s="42" t="s">
        <v>1199</v>
      </c>
      <c r="K54" s="42" t="s">
        <v>1199</v>
      </c>
      <c r="L54" s="42" t="s">
        <v>1199</v>
      </c>
      <c r="M54" s="42" t="s">
        <v>1199</v>
      </c>
      <c r="N54" s="42">
        <v>40260</v>
      </c>
      <c r="O54" s="42" t="s">
        <v>1199</v>
      </c>
      <c r="P54" s="42" t="s">
        <v>1199</v>
      </c>
      <c r="Q54" s="42" t="s">
        <v>1199</v>
      </c>
      <c r="R54" s="42">
        <v>166252.717</v>
      </c>
      <c r="S54" s="42">
        <v>198225.90400000001</v>
      </c>
      <c r="T54" s="42">
        <v>194447.19099999999</v>
      </c>
      <c r="U54" s="42" t="s">
        <v>1199</v>
      </c>
    </row>
    <row r="55" spans="1:21" ht="30" customHeight="1" x14ac:dyDescent="0.2">
      <c r="A55" s="110" t="s">
        <v>380</v>
      </c>
      <c r="B55" s="111" t="s">
        <v>888</v>
      </c>
      <c r="C55" s="112" t="s">
        <v>381</v>
      </c>
      <c r="D55" s="23" t="s">
        <v>1195</v>
      </c>
      <c r="E55" s="41">
        <v>595064</v>
      </c>
      <c r="F55" s="41">
        <v>727876</v>
      </c>
      <c r="G55" s="41">
        <v>766055</v>
      </c>
      <c r="H55" s="41">
        <v>911537</v>
      </c>
      <c r="I55" s="41">
        <v>859488</v>
      </c>
      <c r="J55" s="41">
        <v>844416</v>
      </c>
      <c r="K55" s="41">
        <v>1071946</v>
      </c>
      <c r="L55" s="41">
        <v>936861</v>
      </c>
      <c r="M55" s="41">
        <v>993804</v>
      </c>
      <c r="N55" s="41">
        <v>943331</v>
      </c>
      <c r="O55" s="41">
        <v>738796</v>
      </c>
      <c r="P55" s="41">
        <v>587775</v>
      </c>
      <c r="Q55" s="41">
        <v>547435</v>
      </c>
      <c r="R55" s="41">
        <v>526458.527</v>
      </c>
      <c r="S55" s="41">
        <v>574385.52</v>
      </c>
      <c r="T55" s="41">
        <v>669887.13100000005</v>
      </c>
      <c r="U55" s="41">
        <v>712532.02599999995</v>
      </c>
    </row>
    <row r="56" spans="1:21" ht="30" customHeight="1" x14ac:dyDescent="0.2">
      <c r="A56" s="110" t="s">
        <v>380</v>
      </c>
      <c r="B56" s="111" t="s">
        <v>888</v>
      </c>
      <c r="C56" s="112" t="s">
        <v>381</v>
      </c>
      <c r="D56" s="24" t="s">
        <v>1196</v>
      </c>
      <c r="E56" s="42">
        <v>108662.765</v>
      </c>
      <c r="F56" s="42">
        <v>87282.887000000002</v>
      </c>
      <c r="G56" s="42">
        <v>101514.762</v>
      </c>
      <c r="H56" s="42">
        <v>144432.00899999999</v>
      </c>
      <c r="I56" s="42">
        <v>153733.81400000001</v>
      </c>
      <c r="J56" s="42">
        <v>204080.02900000001</v>
      </c>
      <c r="K56" s="42">
        <v>203527.92199999999</v>
      </c>
      <c r="L56" s="42">
        <v>197434.427</v>
      </c>
      <c r="M56" s="42">
        <v>195306.28400000001</v>
      </c>
      <c r="N56" s="42">
        <v>167032</v>
      </c>
      <c r="O56" s="42">
        <v>138963</v>
      </c>
      <c r="P56" s="42">
        <v>124725.916</v>
      </c>
      <c r="Q56" s="42">
        <v>107934.11</v>
      </c>
      <c r="R56" s="42">
        <v>125738.22500000001</v>
      </c>
      <c r="S56" s="42">
        <v>173411.46799999999</v>
      </c>
      <c r="T56" s="42">
        <v>210515.89600000001</v>
      </c>
      <c r="U56" s="42">
        <v>184341.23</v>
      </c>
    </row>
    <row r="57" spans="1:21" ht="30" customHeight="1" x14ac:dyDescent="0.2">
      <c r="A57" s="110" t="s">
        <v>382</v>
      </c>
      <c r="B57" s="111" t="s">
        <v>888</v>
      </c>
      <c r="C57" s="112" t="s">
        <v>383</v>
      </c>
      <c r="D57" s="23" t="s">
        <v>1195</v>
      </c>
      <c r="E57" s="41" t="s">
        <v>1199</v>
      </c>
      <c r="F57" s="41">
        <v>2019274</v>
      </c>
      <c r="G57" s="41">
        <v>2140342</v>
      </c>
      <c r="H57" s="41">
        <v>2223475</v>
      </c>
      <c r="I57" s="41">
        <v>2373490</v>
      </c>
      <c r="J57" s="41">
        <v>2596097</v>
      </c>
      <c r="K57" s="41">
        <v>2690379</v>
      </c>
      <c r="L57" s="41">
        <v>2498365</v>
      </c>
      <c r="M57" s="41">
        <v>2507832</v>
      </c>
      <c r="N57" s="41">
        <v>2603995</v>
      </c>
      <c r="O57" s="41">
        <v>2387272</v>
      </c>
      <c r="P57" s="41">
        <v>2276641</v>
      </c>
      <c r="Q57" s="41">
        <v>2340388</v>
      </c>
      <c r="R57" s="41">
        <v>2409281.2069999999</v>
      </c>
      <c r="S57" s="41">
        <v>2354973.969</v>
      </c>
      <c r="T57" s="41">
        <v>2495061.8939999999</v>
      </c>
      <c r="U57" s="41">
        <v>2555615.7489999998</v>
      </c>
    </row>
    <row r="58" spans="1:21" ht="30" customHeight="1" x14ac:dyDescent="0.2">
      <c r="A58" s="110" t="s">
        <v>382</v>
      </c>
      <c r="B58" s="111" t="s">
        <v>888</v>
      </c>
      <c r="C58" s="112" t="s">
        <v>383</v>
      </c>
      <c r="D58" s="24" t="s">
        <v>1196</v>
      </c>
      <c r="E58" s="42" t="s">
        <v>1199</v>
      </c>
      <c r="F58" s="42">
        <v>328533.08</v>
      </c>
      <c r="G58" s="42">
        <v>351758.603</v>
      </c>
      <c r="H58" s="42">
        <v>462918.63400000002</v>
      </c>
      <c r="I58" s="42">
        <v>552765.674</v>
      </c>
      <c r="J58" s="42">
        <v>702189.53700000001</v>
      </c>
      <c r="K58" s="42">
        <v>655878.58299999998</v>
      </c>
      <c r="L58" s="42">
        <v>600290.51199999999</v>
      </c>
      <c r="M58" s="42">
        <v>564593.15399999998</v>
      </c>
      <c r="N58" s="42">
        <v>566940</v>
      </c>
      <c r="O58" s="42">
        <v>526639</v>
      </c>
      <c r="P58" s="42">
        <v>517939.21</v>
      </c>
      <c r="Q58" s="42">
        <v>555133.58700000006</v>
      </c>
      <c r="R58" s="42">
        <v>576126.18400000001</v>
      </c>
      <c r="S58" s="42">
        <v>804750.054</v>
      </c>
      <c r="T58" s="42">
        <v>834649.26399999997</v>
      </c>
      <c r="U58" s="42">
        <v>774561.83700000006</v>
      </c>
    </row>
    <row r="59" spans="1:21" ht="30" customHeight="1" x14ac:dyDescent="0.2">
      <c r="A59" s="110" t="s">
        <v>384</v>
      </c>
      <c r="B59" s="111" t="s">
        <v>888</v>
      </c>
      <c r="C59" s="112" t="s">
        <v>385</v>
      </c>
      <c r="D59" s="23" t="s">
        <v>1195</v>
      </c>
      <c r="E59" s="41">
        <v>0</v>
      </c>
      <c r="F59" s="41">
        <v>0</v>
      </c>
      <c r="G59" s="41">
        <v>0</v>
      </c>
      <c r="H59" s="41">
        <v>0</v>
      </c>
      <c r="I59" s="41">
        <v>0</v>
      </c>
      <c r="J59" s="41">
        <v>0</v>
      </c>
      <c r="K59" s="41">
        <v>0</v>
      </c>
      <c r="L59" s="41">
        <v>104360</v>
      </c>
      <c r="M59" s="41">
        <v>78910</v>
      </c>
      <c r="N59" s="41">
        <v>83887</v>
      </c>
      <c r="O59" s="41">
        <v>70348</v>
      </c>
      <c r="P59" s="41" t="s">
        <v>1199</v>
      </c>
      <c r="Q59" s="41" t="s">
        <v>1199</v>
      </c>
      <c r="R59" s="41">
        <v>81413.941999999995</v>
      </c>
      <c r="S59" s="41" t="s">
        <v>1199</v>
      </c>
      <c r="T59" s="41" t="s">
        <v>1199</v>
      </c>
      <c r="U59" s="41" t="s">
        <v>1199</v>
      </c>
    </row>
    <row r="60" spans="1:21" ht="30" customHeight="1" x14ac:dyDescent="0.2">
      <c r="A60" s="110" t="s">
        <v>384</v>
      </c>
      <c r="B60" s="111" t="s">
        <v>888</v>
      </c>
      <c r="C60" s="112" t="s">
        <v>385</v>
      </c>
      <c r="D60" s="24" t="s">
        <v>1196</v>
      </c>
      <c r="E60" s="42">
        <v>0</v>
      </c>
      <c r="F60" s="42">
        <v>0</v>
      </c>
      <c r="G60" s="42">
        <v>0</v>
      </c>
      <c r="H60" s="42">
        <v>0</v>
      </c>
      <c r="I60" s="42">
        <v>0</v>
      </c>
      <c r="J60" s="42">
        <v>0</v>
      </c>
      <c r="K60" s="42">
        <v>0</v>
      </c>
      <c r="L60" s="42">
        <v>11133.919</v>
      </c>
      <c r="M60" s="42">
        <v>5124.3050000000003</v>
      </c>
      <c r="N60" s="42">
        <v>5013</v>
      </c>
      <c r="O60" s="42">
        <v>4278</v>
      </c>
      <c r="P60" s="42" t="s">
        <v>1199</v>
      </c>
      <c r="Q60" s="42" t="s">
        <v>1199</v>
      </c>
      <c r="R60" s="42">
        <v>8777.1489999999994</v>
      </c>
      <c r="S60" s="42" t="s">
        <v>1199</v>
      </c>
      <c r="T60" s="42" t="s">
        <v>1199</v>
      </c>
      <c r="U60" s="42" t="s">
        <v>1199</v>
      </c>
    </row>
    <row r="61" spans="1:21" ht="30" customHeight="1" x14ac:dyDescent="0.2">
      <c r="A61" s="110" t="s">
        <v>386</v>
      </c>
      <c r="B61" s="111" t="s">
        <v>888</v>
      </c>
      <c r="C61" s="112" t="s">
        <v>387</v>
      </c>
      <c r="D61" s="23" t="s">
        <v>1195</v>
      </c>
      <c r="E61" s="41">
        <v>0</v>
      </c>
      <c r="F61" s="41">
        <v>0</v>
      </c>
      <c r="G61" s="41">
        <v>0</v>
      </c>
      <c r="H61" s="41">
        <v>0</v>
      </c>
      <c r="I61" s="41">
        <v>0</v>
      </c>
      <c r="J61" s="41">
        <v>0</v>
      </c>
      <c r="K61" s="41">
        <v>0</v>
      </c>
      <c r="L61" s="41">
        <v>0</v>
      </c>
      <c r="M61" s="41">
        <v>0</v>
      </c>
      <c r="N61" s="41">
        <v>0</v>
      </c>
      <c r="O61" s="41">
        <v>0</v>
      </c>
      <c r="P61" s="41">
        <v>0</v>
      </c>
      <c r="Q61" s="41" t="s">
        <v>1199</v>
      </c>
      <c r="R61" s="41" t="s">
        <v>1199</v>
      </c>
      <c r="S61" s="41" t="s">
        <v>1199</v>
      </c>
      <c r="T61" s="41" t="s">
        <v>1199</v>
      </c>
      <c r="U61" s="41" t="s">
        <v>1199</v>
      </c>
    </row>
    <row r="62" spans="1:21" ht="30" customHeight="1" x14ac:dyDescent="0.2">
      <c r="A62" s="110" t="s">
        <v>386</v>
      </c>
      <c r="B62" s="111" t="s">
        <v>888</v>
      </c>
      <c r="C62" s="112" t="s">
        <v>387</v>
      </c>
      <c r="D62" s="24" t="s">
        <v>1196</v>
      </c>
      <c r="E62" s="42">
        <v>0</v>
      </c>
      <c r="F62" s="42">
        <v>0</v>
      </c>
      <c r="G62" s="42">
        <v>0</v>
      </c>
      <c r="H62" s="42">
        <v>0</v>
      </c>
      <c r="I62" s="42">
        <v>0</v>
      </c>
      <c r="J62" s="42">
        <v>0</v>
      </c>
      <c r="K62" s="42">
        <v>0</v>
      </c>
      <c r="L62" s="42">
        <v>0</v>
      </c>
      <c r="M62" s="42">
        <v>0</v>
      </c>
      <c r="N62" s="42">
        <v>0</v>
      </c>
      <c r="O62" s="42">
        <v>0</v>
      </c>
      <c r="P62" s="42">
        <v>0</v>
      </c>
      <c r="Q62" s="42" t="s">
        <v>1199</v>
      </c>
      <c r="R62" s="42" t="s">
        <v>1199</v>
      </c>
      <c r="S62" s="42" t="s">
        <v>1199</v>
      </c>
      <c r="T62" s="42" t="s">
        <v>1199</v>
      </c>
      <c r="U62" s="42" t="s">
        <v>1199</v>
      </c>
    </row>
    <row r="64" spans="1:21" x14ac:dyDescent="0.2">
      <c r="A64" s="21" t="s">
        <v>1240</v>
      </c>
    </row>
    <row r="65" spans="1:1" x14ac:dyDescent="0.2">
      <c r="A65" s="21" t="s">
        <v>1241</v>
      </c>
    </row>
    <row r="66" spans="1:1" x14ac:dyDescent="0.2">
      <c r="A66" s="21" t="s">
        <v>1248</v>
      </c>
    </row>
    <row r="67" spans="1:1" x14ac:dyDescent="0.2">
      <c r="A67" s="21" t="s">
        <v>1249</v>
      </c>
    </row>
    <row r="68" spans="1:1" x14ac:dyDescent="0.2">
      <c r="A68" s="22" t="s">
        <v>1250</v>
      </c>
    </row>
    <row r="69" spans="1:1" x14ac:dyDescent="0.2">
      <c r="A69" s="21" t="s">
        <v>4</v>
      </c>
    </row>
    <row r="70" spans="1:1" x14ac:dyDescent="0.2">
      <c r="A70" t="s">
        <v>2</v>
      </c>
    </row>
    <row r="71" spans="1:1" x14ac:dyDescent="0.2">
      <c r="A71" t="s">
        <v>937</v>
      </c>
    </row>
  </sheetData>
  <mergeCells count="85">
    <mergeCell ref="C55:C56"/>
    <mergeCell ref="C57:C58"/>
    <mergeCell ref="C59:C60"/>
    <mergeCell ref="C61:C62"/>
    <mergeCell ref="A2:U2"/>
    <mergeCell ref="A5:U5"/>
    <mergeCell ref="C45:C46"/>
    <mergeCell ref="C47:C48"/>
    <mergeCell ref="C49:C50"/>
    <mergeCell ref="C51:C52"/>
    <mergeCell ref="C53:C54"/>
    <mergeCell ref="C35:C36"/>
    <mergeCell ref="C37:C38"/>
    <mergeCell ref="C39:C40"/>
    <mergeCell ref="C41:C42"/>
    <mergeCell ref="C43:C44"/>
    <mergeCell ref="C25:C26"/>
    <mergeCell ref="C27:C28"/>
    <mergeCell ref="C29:C30"/>
    <mergeCell ref="C31:C32"/>
    <mergeCell ref="C33:C34"/>
    <mergeCell ref="C15:C16"/>
    <mergeCell ref="C17:C18"/>
    <mergeCell ref="C19:C20"/>
    <mergeCell ref="C21:C22"/>
    <mergeCell ref="C23:C24"/>
    <mergeCell ref="B53:B54"/>
    <mergeCell ref="B55:B56"/>
    <mergeCell ref="B57:B58"/>
    <mergeCell ref="B59:B60"/>
    <mergeCell ref="B61:B62"/>
    <mergeCell ref="B43:B44"/>
    <mergeCell ref="B45:B46"/>
    <mergeCell ref="B47:B48"/>
    <mergeCell ref="B49:B50"/>
    <mergeCell ref="B51:B52"/>
    <mergeCell ref="B33:B34"/>
    <mergeCell ref="B35:B36"/>
    <mergeCell ref="B37:B38"/>
    <mergeCell ref="B39:B40"/>
    <mergeCell ref="B41:B42"/>
    <mergeCell ref="A55:A56"/>
    <mergeCell ref="A57:A58"/>
    <mergeCell ref="A59:A60"/>
    <mergeCell ref="A61:A62"/>
    <mergeCell ref="B9:B10"/>
    <mergeCell ref="B11:B12"/>
    <mergeCell ref="B13:B14"/>
    <mergeCell ref="B15:B16"/>
    <mergeCell ref="B17:B18"/>
    <mergeCell ref="B19:B20"/>
    <mergeCell ref="B21:B22"/>
    <mergeCell ref="B23:B24"/>
    <mergeCell ref="B25:B26"/>
    <mergeCell ref="B27:B28"/>
    <mergeCell ref="B29:B30"/>
    <mergeCell ref="B31:B32"/>
    <mergeCell ref="A45:A46"/>
    <mergeCell ref="A47:A48"/>
    <mergeCell ref="A49:A50"/>
    <mergeCell ref="A51:A52"/>
    <mergeCell ref="A53:A54"/>
    <mergeCell ref="A35:A36"/>
    <mergeCell ref="A37:A38"/>
    <mergeCell ref="A39:A40"/>
    <mergeCell ref="A41:A42"/>
    <mergeCell ref="A43:A44"/>
    <mergeCell ref="A25:A26"/>
    <mergeCell ref="A27:A28"/>
    <mergeCell ref="A29:A30"/>
    <mergeCell ref="A31:A32"/>
    <mergeCell ref="A33:A34"/>
    <mergeCell ref="A15:A16"/>
    <mergeCell ref="A17:A18"/>
    <mergeCell ref="A19:A20"/>
    <mergeCell ref="A21:A22"/>
    <mergeCell ref="A23:A24"/>
    <mergeCell ref="A8:B8"/>
    <mergeCell ref="C8:D8"/>
    <mergeCell ref="A9:A10"/>
    <mergeCell ref="A11:A12"/>
    <mergeCell ref="A13:A14"/>
    <mergeCell ref="C9:C10"/>
    <mergeCell ref="C11:C12"/>
    <mergeCell ref="C13:C14"/>
  </mergeCells>
  <pageMargins left="0.7" right="0.7" top="0.75" bottom="0.75"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46"/>
  <sheetViews>
    <sheetView showGridLines="0" workbookViewId="0">
      <pane xSplit="4" ySplit="8" topLeftCell="E9" activePane="bottomRight" state="frozen"/>
      <selection pane="topRight"/>
      <selection pane="bottomLeft"/>
      <selection pane="bottomRight"/>
    </sheetView>
  </sheetViews>
  <sheetFormatPr baseColWidth="10" defaultRowHeight="12.75" x14ac:dyDescent="0.2"/>
  <cols>
    <col min="1" max="1" width="12.7109375" customWidth="1"/>
    <col min="2" max="2" width="5.7109375" customWidth="1"/>
    <col min="3" max="3" width="50.7109375" customWidth="1"/>
    <col min="4" max="4" width="8.7109375" customWidth="1"/>
    <col min="5" max="21" width="13.7109375" customWidth="1"/>
  </cols>
  <sheetData>
    <row r="1" spans="1:21" x14ac:dyDescent="0.2">
      <c r="U1" s="2" t="str">
        <f>HYPERLINK("#'Sommaire'!A1", "retour sommaire")</f>
        <v>retour sommaire</v>
      </c>
    </row>
    <row r="2" spans="1:21" ht="15" x14ac:dyDescent="0.2">
      <c r="A2" s="113" t="s">
        <v>1202</v>
      </c>
      <c r="B2" s="114"/>
      <c r="C2" s="114"/>
      <c r="D2" s="114"/>
      <c r="E2" s="114"/>
      <c r="F2" s="114"/>
      <c r="G2" s="114"/>
      <c r="H2" s="114"/>
      <c r="I2" s="114"/>
      <c r="J2" s="114"/>
      <c r="K2" s="114"/>
      <c r="L2" s="114"/>
      <c r="M2" s="114"/>
      <c r="N2" s="114"/>
      <c r="O2" s="114"/>
      <c r="P2" s="114"/>
      <c r="Q2" s="114"/>
      <c r="R2" s="114"/>
      <c r="S2" s="114"/>
      <c r="T2" s="114"/>
      <c r="U2" s="114"/>
    </row>
    <row r="5" spans="1:21" ht="15" x14ac:dyDescent="0.2">
      <c r="A5" s="113" t="s">
        <v>1251</v>
      </c>
      <c r="B5" s="114"/>
      <c r="C5" s="114"/>
      <c r="D5" s="114"/>
      <c r="E5" s="114"/>
      <c r="F5" s="114"/>
      <c r="G5" s="114"/>
      <c r="H5" s="114"/>
      <c r="I5" s="114"/>
      <c r="J5" s="114"/>
      <c r="K5" s="114"/>
      <c r="L5" s="114"/>
      <c r="M5" s="114"/>
      <c r="N5" s="114"/>
      <c r="O5" s="114"/>
      <c r="P5" s="114"/>
      <c r="Q5" s="114"/>
      <c r="R5" s="114"/>
      <c r="S5" s="114"/>
      <c r="T5" s="114"/>
      <c r="U5" s="114"/>
    </row>
    <row r="6" spans="1:21" x14ac:dyDescent="0.2">
      <c r="U6" s="7" t="s">
        <v>1204</v>
      </c>
    </row>
    <row r="7" spans="1:21" x14ac:dyDescent="0.2">
      <c r="U7" s="7" t="s">
        <v>1205</v>
      </c>
    </row>
    <row r="8" spans="1:21" x14ac:dyDescent="0.2">
      <c r="A8" s="107" t="s">
        <v>6</v>
      </c>
      <c r="B8" s="107" t="s">
        <v>1193</v>
      </c>
      <c r="C8" s="107" t="s">
        <v>7</v>
      </c>
      <c r="D8" s="107" t="s">
        <v>1194</v>
      </c>
      <c r="E8" s="8" t="s">
        <v>889</v>
      </c>
      <c r="F8" s="8" t="s">
        <v>890</v>
      </c>
      <c r="G8" s="8" t="s">
        <v>891</v>
      </c>
      <c r="H8" s="8" t="s">
        <v>892</v>
      </c>
      <c r="I8" s="8" t="s">
        <v>893</v>
      </c>
      <c r="J8" s="8" t="s">
        <v>894</v>
      </c>
      <c r="K8" s="8" t="s">
        <v>895</v>
      </c>
      <c r="L8" s="8" t="s">
        <v>896</v>
      </c>
      <c r="M8" s="8" t="s">
        <v>897</v>
      </c>
      <c r="N8" s="8" t="s">
        <v>898</v>
      </c>
      <c r="O8" s="8" t="s">
        <v>899</v>
      </c>
      <c r="P8" s="8" t="s">
        <v>900</v>
      </c>
      <c r="Q8" s="8" t="s">
        <v>901</v>
      </c>
      <c r="R8" s="8" t="s">
        <v>902</v>
      </c>
      <c r="S8" s="8" t="s">
        <v>903</v>
      </c>
      <c r="T8" s="8" t="s">
        <v>904</v>
      </c>
      <c r="U8" s="8" t="s">
        <v>905</v>
      </c>
    </row>
    <row r="9" spans="1:21" ht="30" customHeight="1" x14ac:dyDescent="0.2">
      <c r="A9" s="110" t="s">
        <v>388</v>
      </c>
      <c r="B9" s="111" t="s">
        <v>888</v>
      </c>
      <c r="C9" s="112" t="s">
        <v>389</v>
      </c>
      <c r="D9" s="23" t="s">
        <v>1195</v>
      </c>
      <c r="E9" s="43" t="s">
        <v>1199</v>
      </c>
      <c r="F9" s="43" t="s">
        <v>1199</v>
      </c>
      <c r="G9" s="43" t="s">
        <v>1199</v>
      </c>
      <c r="H9" s="43" t="s">
        <v>1199</v>
      </c>
      <c r="I9" s="43" t="s">
        <v>1199</v>
      </c>
      <c r="J9" s="43" t="s">
        <v>1199</v>
      </c>
      <c r="K9" s="43" t="s">
        <v>1199</v>
      </c>
      <c r="L9" s="43" t="s">
        <v>1199</v>
      </c>
      <c r="M9" s="43" t="s">
        <v>1199</v>
      </c>
      <c r="N9" s="43" t="s">
        <v>1199</v>
      </c>
      <c r="O9" s="43" t="s">
        <v>1199</v>
      </c>
      <c r="P9" s="43" t="s">
        <v>1199</v>
      </c>
      <c r="Q9" s="43">
        <v>7024</v>
      </c>
      <c r="R9" s="43">
        <v>3593.8629999999998</v>
      </c>
      <c r="S9" s="43">
        <v>1722.5329999999999</v>
      </c>
      <c r="T9" s="43" t="s">
        <v>1199</v>
      </c>
      <c r="U9" s="43">
        <v>605.16200000000003</v>
      </c>
    </row>
    <row r="10" spans="1:21" ht="30" customHeight="1" x14ac:dyDescent="0.2">
      <c r="A10" s="110" t="s">
        <v>388</v>
      </c>
      <c r="B10" s="111" t="s">
        <v>888</v>
      </c>
      <c r="C10" s="112" t="s">
        <v>389</v>
      </c>
      <c r="D10" s="24" t="s">
        <v>1196</v>
      </c>
      <c r="E10" s="44" t="s">
        <v>1199</v>
      </c>
      <c r="F10" s="44" t="s">
        <v>1199</v>
      </c>
      <c r="G10" s="44" t="s">
        <v>1199</v>
      </c>
      <c r="H10" s="44" t="s">
        <v>1199</v>
      </c>
      <c r="I10" s="44" t="s">
        <v>1199</v>
      </c>
      <c r="J10" s="44" t="s">
        <v>1199</v>
      </c>
      <c r="K10" s="44" t="s">
        <v>1199</v>
      </c>
      <c r="L10" s="44" t="s">
        <v>1199</v>
      </c>
      <c r="M10" s="44" t="s">
        <v>1199</v>
      </c>
      <c r="N10" s="44" t="s">
        <v>1199</v>
      </c>
      <c r="O10" s="44" t="s">
        <v>1199</v>
      </c>
      <c r="P10" s="44" t="s">
        <v>1199</v>
      </c>
      <c r="Q10" s="44">
        <v>1440.3789999999999</v>
      </c>
      <c r="R10" s="44">
        <v>4491.7830000000004</v>
      </c>
      <c r="S10" s="44">
        <v>2980.1239999999998</v>
      </c>
      <c r="T10" s="44" t="s">
        <v>1199</v>
      </c>
      <c r="U10" s="44">
        <v>1049.3340000000001</v>
      </c>
    </row>
    <row r="11" spans="1:21" ht="30" customHeight="1" x14ac:dyDescent="0.2">
      <c r="A11" s="110" t="s">
        <v>390</v>
      </c>
      <c r="B11" s="111" t="s">
        <v>888</v>
      </c>
      <c r="C11" s="112" t="s">
        <v>391</v>
      </c>
      <c r="D11" s="23" t="s">
        <v>1195</v>
      </c>
      <c r="E11" s="43" t="s">
        <v>1199</v>
      </c>
      <c r="F11" s="43" t="s">
        <v>1199</v>
      </c>
      <c r="G11" s="43" t="s">
        <v>1199</v>
      </c>
      <c r="H11" s="43" t="s">
        <v>1199</v>
      </c>
      <c r="I11" s="43" t="s">
        <v>1199</v>
      </c>
      <c r="J11" s="43" t="s">
        <v>1199</v>
      </c>
      <c r="K11" s="43" t="s">
        <v>1199</v>
      </c>
      <c r="L11" s="43" t="s">
        <v>1199</v>
      </c>
      <c r="M11" s="43" t="s">
        <v>1199</v>
      </c>
      <c r="N11" s="43" t="s">
        <v>1199</v>
      </c>
      <c r="O11" s="43" t="s">
        <v>1199</v>
      </c>
      <c r="P11" s="43" t="s">
        <v>1199</v>
      </c>
      <c r="Q11" s="43" t="s">
        <v>1199</v>
      </c>
      <c r="R11" s="43" t="s">
        <v>1199</v>
      </c>
      <c r="S11" s="43" t="s">
        <v>1199</v>
      </c>
      <c r="T11" s="43" t="s">
        <v>1199</v>
      </c>
      <c r="U11" s="43" t="s">
        <v>1199</v>
      </c>
    </row>
    <row r="12" spans="1:21" ht="30" customHeight="1" x14ac:dyDescent="0.2">
      <c r="A12" s="110" t="s">
        <v>390</v>
      </c>
      <c r="B12" s="111" t="s">
        <v>888</v>
      </c>
      <c r="C12" s="112" t="s">
        <v>391</v>
      </c>
      <c r="D12" s="24" t="s">
        <v>1196</v>
      </c>
      <c r="E12" s="44" t="s">
        <v>1199</v>
      </c>
      <c r="F12" s="44" t="s">
        <v>1199</v>
      </c>
      <c r="G12" s="44" t="s">
        <v>1199</v>
      </c>
      <c r="H12" s="44" t="s">
        <v>1199</v>
      </c>
      <c r="I12" s="44" t="s">
        <v>1199</v>
      </c>
      <c r="J12" s="44" t="s">
        <v>1199</v>
      </c>
      <c r="K12" s="44" t="s">
        <v>1199</v>
      </c>
      <c r="L12" s="44" t="s">
        <v>1199</v>
      </c>
      <c r="M12" s="44" t="s">
        <v>1199</v>
      </c>
      <c r="N12" s="44" t="s">
        <v>1199</v>
      </c>
      <c r="O12" s="44" t="s">
        <v>1199</v>
      </c>
      <c r="P12" s="44" t="s">
        <v>1199</v>
      </c>
      <c r="Q12" s="44" t="s">
        <v>1199</v>
      </c>
      <c r="R12" s="44" t="s">
        <v>1199</v>
      </c>
      <c r="S12" s="44" t="s">
        <v>1199</v>
      </c>
      <c r="T12" s="44" t="s">
        <v>1199</v>
      </c>
      <c r="U12" s="44" t="s">
        <v>1199</v>
      </c>
    </row>
    <row r="13" spans="1:21" ht="30" customHeight="1" x14ac:dyDescent="0.2">
      <c r="A13" s="110" t="s">
        <v>392</v>
      </c>
      <c r="B13" s="111" t="s">
        <v>888</v>
      </c>
      <c r="C13" s="112" t="s">
        <v>393</v>
      </c>
      <c r="D13" s="23" t="s">
        <v>1195</v>
      </c>
      <c r="E13" s="43">
        <v>0</v>
      </c>
      <c r="F13" s="43">
        <v>0</v>
      </c>
      <c r="G13" s="43">
        <v>0</v>
      </c>
      <c r="H13" s="43">
        <v>0</v>
      </c>
      <c r="I13" s="43">
        <v>0</v>
      </c>
      <c r="J13" s="43">
        <v>0</v>
      </c>
      <c r="K13" s="43">
        <v>0</v>
      </c>
      <c r="L13" s="43">
        <v>0</v>
      </c>
      <c r="M13" s="43">
        <v>0</v>
      </c>
      <c r="N13" s="43">
        <v>0</v>
      </c>
      <c r="O13" s="43">
        <v>0</v>
      </c>
      <c r="P13" s="43">
        <v>0</v>
      </c>
      <c r="Q13" s="43" t="s">
        <v>1199</v>
      </c>
      <c r="R13" s="43" t="s">
        <v>1199</v>
      </c>
      <c r="S13" s="43" t="s">
        <v>1199</v>
      </c>
      <c r="T13" s="43" t="s">
        <v>1199</v>
      </c>
      <c r="U13" s="43" t="s">
        <v>1199</v>
      </c>
    </row>
    <row r="14" spans="1:21" ht="30" customHeight="1" x14ac:dyDescent="0.2">
      <c r="A14" s="110" t="s">
        <v>392</v>
      </c>
      <c r="B14" s="111" t="s">
        <v>888</v>
      </c>
      <c r="C14" s="112" t="s">
        <v>393</v>
      </c>
      <c r="D14" s="24" t="s">
        <v>1196</v>
      </c>
      <c r="E14" s="44">
        <v>0</v>
      </c>
      <c r="F14" s="44">
        <v>0</v>
      </c>
      <c r="G14" s="44">
        <v>0</v>
      </c>
      <c r="H14" s="44">
        <v>0</v>
      </c>
      <c r="I14" s="44">
        <v>0</v>
      </c>
      <c r="J14" s="44">
        <v>0</v>
      </c>
      <c r="K14" s="44">
        <v>0</v>
      </c>
      <c r="L14" s="44">
        <v>0</v>
      </c>
      <c r="M14" s="44">
        <v>0</v>
      </c>
      <c r="N14" s="44">
        <v>0</v>
      </c>
      <c r="O14" s="44">
        <v>0</v>
      </c>
      <c r="P14" s="44">
        <v>0</v>
      </c>
      <c r="Q14" s="44" t="s">
        <v>1199</v>
      </c>
      <c r="R14" s="44" t="s">
        <v>1199</v>
      </c>
      <c r="S14" s="44" t="s">
        <v>1199</v>
      </c>
      <c r="T14" s="44" t="s">
        <v>1199</v>
      </c>
      <c r="U14" s="44" t="s">
        <v>1199</v>
      </c>
    </row>
    <row r="15" spans="1:21" ht="30" customHeight="1" x14ac:dyDescent="0.2">
      <c r="A15" s="110" t="s">
        <v>394</v>
      </c>
      <c r="B15" s="111" t="s">
        <v>1197</v>
      </c>
      <c r="C15" s="112" t="s">
        <v>395</v>
      </c>
      <c r="D15" s="23" t="s">
        <v>1195</v>
      </c>
      <c r="E15" s="43">
        <v>0</v>
      </c>
      <c r="F15" s="43">
        <v>0</v>
      </c>
      <c r="G15" s="43">
        <v>0</v>
      </c>
      <c r="H15" s="43">
        <v>0</v>
      </c>
      <c r="I15" s="43">
        <v>0</v>
      </c>
      <c r="J15" s="43">
        <v>0</v>
      </c>
      <c r="K15" s="43">
        <v>0</v>
      </c>
      <c r="L15" s="43">
        <v>0</v>
      </c>
      <c r="M15" s="43">
        <v>0</v>
      </c>
      <c r="N15" s="43">
        <v>0</v>
      </c>
      <c r="O15" s="43">
        <v>0</v>
      </c>
      <c r="P15" s="43" t="s">
        <v>1199</v>
      </c>
      <c r="Q15" s="43" t="s">
        <v>1199</v>
      </c>
      <c r="R15" s="43" t="s">
        <v>1199</v>
      </c>
      <c r="S15" s="43" t="s">
        <v>1200</v>
      </c>
      <c r="T15" s="43" t="s">
        <v>1200</v>
      </c>
      <c r="U15" s="43" t="s">
        <v>1200</v>
      </c>
    </row>
    <row r="16" spans="1:21" ht="30" customHeight="1" x14ac:dyDescent="0.2">
      <c r="A16" s="110" t="s">
        <v>394</v>
      </c>
      <c r="B16" s="111" t="s">
        <v>1197</v>
      </c>
      <c r="C16" s="112" t="s">
        <v>395</v>
      </c>
      <c r="D16" s="24" t="s">
        <v>1196</v>
      </c>
      <c r="E16" s="44">
        <v>0</v>
      </c>
      <c r="F16" s="44">
        <v>0</v>
      </c>
      <c r="G16" s="44">
        <v>0</v>
      </c>
      <c r="H16" s="44">
        <v>0</v>
      </c>
      <c r="I16" s="44">
        <v>0</v>
      </c>
      <c r="J16" s="44">
        <v>0</v>
      </c>
      <c r="K16" s="44">
        <v>0</v>
      </c>
      <c r="L16" s="44">
        <v>0</v>
      </c>
      <c r="M16" s="44">
        <v>0</v>
      </c>
      <c r="N16" s="44">
        <v>0</v>
      </c>
      <c r="O16" s="44">
        <v>0</v>
      </c>
      <c r="P16" s="44" t="s">
        <v>1199</v>
      </c>
      <c r="Q16" s="44" t="s">
        <v>1199</v>
      </c>
      <c r="R16" s="44" t="s">
        <v>1199</v>
      </c>
      <c r="S16" s="44" t="s">
        <v>1200</v>
      </c>
      <c r="T16" s="44" t="s">
        <v>1200</v>
      </c>
      <c r="U16" s="44" t="s">
        <v>1200</v>
      </c>
    </row>
    <row r="17" spans="1:21" ht="30" customHeight="1" x14ac:dyDescent="0.2">
      <c r="A17" s="110" t="s">
        <v>396</v>
      </c>
      <c r="B17" s="111" t="s">
        <v>888</v>
      </c>
      <c r="C17" s="112" t="s">
        <v>397</v>
      </c>
      <c r="D17" s="23" t="s">
        <v>1195</v>
      </c>
      <c r="E17" s="43" t="s">
        <v>1200</v>
      </c>
      <c r="F17" s="43" t="s">
        <v>1200</v>
      </c>
      <c r="G17" s="43" t="s">
        <v>1200</v>
      </c>
      <c r="H17" s="43" t="s">
        <v>1200</v>
      </c>
      <c r="I17" s="43" t="s">
        <v>1200</v>
      </c>
      <c r="J17" s="43" t="s">
        <v>1200</v>
      </c>
      <c r="K17" s="43" t="s">
        <v>1200</v>
      </c>
      <c r="L17" s="43" t="s">
        <v>1200</v>
      </c>
      <c r="M17" s="43" t="s">
        <v>1200</v>
      </c>
      <c r="N17" s="43" t="s">
        <v>1200</v>
      </c>
      <c r="O17" s="43" t="s">
        <v>1200</v>
      </c>
      <c r="P17" s="43" t="s">
        <v>1200</v>
      </c>
      <c r="Q17" s="43" t="s">
        <v>1200</v>
      </c>
      <c r="R17" s="43" t="s">
        <v>1200</v>
      </c>
      <c r="S17" s="43" t="s">
        <v>1199</v>
      </c>
      <c r="T17" s="43" t="s">
        <v>1199</v>
      </c>
      <c r="U17" s="43" t="s">
        <v>1199</v>
      </c>
    </row>
    <row r="18" spans="1:21" ht="30" customHeight="1" x14ac:dyDescent="0.2">
      <c r="A18" s="110" t="s">
        <v>396</v>
      </c>
      <c r="B18" s="111" t="s">
        <v>888</v>
      </c>
      <c r="C18" s="112" t="s">
        <v>397</v>
      </c>
      <c r="D18" s="24" t="s">
        <v>1196</v>
      </c>
      <c r="E18" s="44" t="s">
        <v>1200</v>
      </c>
      <c r="F18" s="44" t="s">
        <v>1200</v>
      </c>
      <c r="G18" s="44" t="s">
        <v>1200</v>
      </c>
      <c r="H18" s="44" t="s">
        <v>1200</v>
      </c>
      <c r="I18" s="44" t="s">
        <v>1200</v>
      </c>
      <c r="J18" s="44" t="s">
        <v>1200</v>
      </c>
      <c r="K18" s="44" t="s">
        <v>1200</v>
      </c>
      <c r="L18" s="44" t="s">
        <v>1200</v>
      </c>
      <c r="M18" s="44" t="s">
        <v>1200</v>
      </c>
      <c r="N18" s="44" t="s">
        <v>1200</v>
      </c>
      <c r="O18" s="44" t="s">
        <v>1200</v>
      </c>
      <c r="P18" s="44" t="s">
        <v>1200</v>
      </c>
      <c r="Q18" s="44" t="s">
        <v>1200</v>
      </c>
      <c r="R18" s="44" t="s">
        <v>1200</v>
      </c>
      <c r="S18" s="44" t="s">
        <v>1199</v>
      </c>
      <c r="T18" s="44" t="s">
        <v>1199</v>
      </c>
      <c r="U18" s="44" t="s">
        <v>1199</v>
      </c>
    </row>
    <row r="19" spans="1:21" ht="30" customHeight="1" x14ac:dyDescent="0.2">
      <c r="A19" s="110" t="s">
        <v>398</v>
      </c>
      <c r="B19" s="111" t="s">
        <v>888</v>
      </c>
      <c r="C19" s="112" t="s">
        <v>399</v>
      </c>
      <c r="D19" s="23" t="s">
        <v>1195</v>
      </c>
      <c r="E19" s="43" t="s">
        <v>1199</v>
      </c>
      <c r="F19" s="43" t="s">
        <v>1199</v>
      </c>
      <c r="G19" s="43" t="s">
        <v>1199</v>
      </c>
      <c r="H19" s="43" t="s">
        <v>1199</v>
      </c>
      <c r="I19" s="43" t="s">
        <v>1199</v>
      </c>
      <c r="J19" s="43">
        <v>188965</v>
      </c>
      <c r="K19" s="43">
        <v>306197</v>
      </c>
      <c r="L19" s="43">
        <v>255178</v>
      </c>
      <c r="M19" s="43">
        <v>315861</v>
      </c>
      <c r="N19" s="43">
        <v>346587</v>
      </c>
      <c r="O19" s="43">
        <v>512010</v>
      </c>
      <c r="P19" s="43">
        <v>359048</v>
      </c>
      <c r="Q19" s="43">
        <v>508626</v>
      </c>
      <c r="R19" s="43">
        <v>495392.82900000003</v>
      </c>
      <c r="S19" s="43">
        <v>473719.05699999997</v>
      </c>
      <c r="T19" s="43">
        <v>454175.44699999999</v>
      </c>
      <c r="U19" s="43">
        <v>528920.53200000001</v>
      </c>
    </row>
    <row r="20" spans="1:21" ht="30" customHeight="1" x14ac:dyDescent="0.2">
      <c r="A20" s="110" t="s">
        <v>398</v>
      </c>
      <c r="B20" s="111" t="s">
        <v>888</v>
      </c>
      <c r="C20" s="112" t="s">
        <v>399</v>
      </c>
      <c r="D20" s="24" t="s">
        <v>1196</v>
      </c>
      <c r="E20" s="44" t="s">
        <v>1199</v>
      </c>
      <c r="F20" s="44" t="s">
        <v>1199</v>
      </c>
      <c r="G20" s="44" t="s">
        <v>1199</v>
      </c>
      <c r="H20" s="44" t="s">
        <v>1199</v>
      </c>
      <c r="I20" s="44" t="s">
        <v>1199</v>
      </c>
      <c r="J20" s="44">
        <v>198109.28</v>
      </c>
      <c r="K20" s="44">
        <v>275686.973</v>
      </c>
      <c r="L20" s="44">
        <v>241949.31</v>
      </c>
      <c r="M20" s="44">
        <v>303438.66800000001</v>
      </c>
      <c r="N20" s="44">
        <v>314455</v>
      </c>
      <c r="O20" s="44">
        <v>435642</v>
      </c>
      <c r="P20" s="44">
        <v>331358.79200000002</v>
      </c>
      <c r="Q20" s="44">
        <v>372742.71100000001</v>
      </c>
      <c r="R20" s="44">
        <v>586437.15599999996</v>
      </c>
      <c r="S20" s="44">
        <v>849857.83700000006</v>
      </c>
      <c r="T20" s="44">
        <v>717307.99</v>
      </c>
      <c r="U20" s="44">
        <v>618064.875</v>
      </c>
    </row>
    <row r="21" spans="1:21" ht="30" customHeight="1" x14ac:dyDescent="0.2">
      <c r="A21" s="110" t="s">
        <v>400</v>
      </c>
      <c r="B21" s="111" t="s">
        <v>888</v>
      </c>
      <c r="C21" s="112" t="s">
        <v>401</v>
      </c>
      <c r="D21" s="23" t="s">
        <v>1195</v>
      </c>
      <c r="E21" s="43">
        <v>0</v>
      </c>
      <c r="F21" s="43">
        <v>0</v>
      </c>
      <c r="G21" s="43">
        <v>0</v>
      </c>
      <c r="H21" s="43">
        <v>0</v>
      </c>
      <c r="I21" s="43">
        <v>0</v>
      </c>
      <c r="J21" s="43">
        <v>0</v>
      </c>
      <c r="K21" s="43">
        <v>0</v>
      </c>
      <c r="L21" s="43">
        <v>0</v>
      </c>
      <c r="M21" s="43">
        <v>0</v>
      </c>
      <c r="N21" s="43">
        <v>0</v>
      </c>
      <c r="O21" s="43">
        <v>0</v>
      </c>
      <c r="P21" s="43">
        <v>0</v>
      </c>
      <c r="Q21" s="43">
        <v>0</v>
      </c>
      <c r="R21" s="43">
        <v>0</v>
      </c>
      <c r="S21" s="43">
        <v>0</v>
      </c>
      <c r="T21" s="43">
        <v>0</v>
      </c>
      <c r="U21" s="43">
        <v>0</v>
      </c>
    </row>
    <row r="22" spans="1:21" ht="30" customHeight="1" x14ac:dyDescent="0.2">
      <c r="A22" s="110" t="s">
        <v>400</v>
      </c>
      <c r="B22" s="111" t="s">
        <v>888</v>
      </c>
      <c r="C22" s="112" t="s">
        <v>401</v>
      </c>
      <c r="D22" s="24" t="s">
        <v>1196</v>
      </c>
      <c r="E22" s="44">
        <v>0</v>
      </c>
      <c r="F22" s="44">
        <v>0</v>
      </c>
      <c r="G22" s="44">
        <v>0</v>
      </c>
      <c r="H22" s="44">
        <v>0</v>
      </c>
      <c r="I22" s="44">
        <v>0</v>
      </c>
      <c r="J22" s="44">
        <v>0</v>
      </c>
      <c r="K22" s="44">
        <v>0</v>
      </c>
      <c r="L22" s="44">
        <v>0</v>
      </c>
      <c r="M22" s="44">
        <v>0</v>
      </c>
      <c r="N22" s="44">
        <v>0</v>
      </c>
      <c r="O22" s="44">
        <v>0</v>
      </c>
      <c r="P22" s="44">
        <v>0</v>
      </c>
      <c r="Q22" s="44">
        <v>0</v>
      </c>
      <c r="R22" s="44">
        <v>0</v>
      </c>
      <c r="S22" s="44">
        <v>0</v>
      </c>
      <c r="T22" s="44">
        <v>0</v>
      </c>
      <c r="U22" s="44">
        <v>0</v>
      </c>
    </row>
    <row r="23" spans="1:21" ht="30" customHeight="1" x14ac:dyDescent="0.2">
      <c r="A23" s="110" t="s">
        <v>402</v>
      </c>
      <c r="B23" s="111" t="s">
        <v>888</v>
      </c>
      <c r="C23" s="112" t="s">
        <v>403</v>
      </c>
      <c r="D23" s="23" t="s">
        <v>1195</v>
      </c>
      <c r="E23" s="43" t="s">
        <v>1199</v>
      </c>
      <c r="F23" s="43" t="s">
        <v>1199</v>
      </c>
      <c r="G23" s="43" t="s">
        <v>1199</v>
      </c>
      <c r="H23" s="43" t="s">
        <v>1199</v>
      </c>
      <c r="I23" s="43" t="s">
        <v>1199</v>
      </c>
      <c r="J23" s="43" t="s">
        <v>1199</v>
      </c>
      <c r="K23" s="43" t="s">
        <v>1199</v>
      </c>
      <c r="L23" s="43">
        <v>256419</v>
      </c>
      <c r="M23" s="43">
        <v>226496</v>
      </c>
      <c r="N23" s="43">
        <v>240965</v>
      </c>
      <c r="O23" s="43">
        <v>233045</v>
      </c>
      <c r="P23" s="43">
        <v>204664</v>
      </c>
      <c r="Q23" s="43">
        <v>245455</v>
      </c>
      <c r="R23" s="43">
        <v>176549.12599999999</v>
      </c>
      <c r="S23" s="43">
        <v>221707.571</v>
      </c>
      <c r="T23" s="43">
        <v>253806.25700000001</v>
      </c>
      <c r="U23" s="43">
        <v>235140.2</v>
      </c>
    </row>
    <row r="24" spans="1:21" ht="30" customHeight="1" x14ac:dyDescent="0.2">
      <c r="A24" s="110" t="s">
        <v>402</v>
      </c>
      <c r="B24" s="111" t="s">
        <v>888</v>
      </c>
      <c r="C24" s="112" t="s">
        <v>403</v>
      </c>
      <c r="D24" s="24" t="s">
        <v>1196</v>
      </c>
      <c r="E24" s="44" t="s">
        <v>1199</v>
      </c>
      <c r="F24" s="44" t="s">
        <v>1199</v>
      </c>
      <c r="G24" s="44" t="s">
        <v>1199</v>
      </c>
      <c r="H24" s="44" t="s">
        <v>1199</v>
      </c>
      <c r="I24" s="44" t="s">
        <v>1199</v>
      </c>
      <c r="J24" s="44" t="s">
        <v>1199</v>
      </c>
      <c r="K24" s="44" t="s">
        <v>1199</v>
      </c>
      <c r="L24" s="44">
        <v>193182.94899999999</v>
      </c>
      <c r="M24" s="44">
        <v>178280.26300000001</v>
      </c>
      <c r="N24" s="44">
        <v>194695</v>
      </c>
      <c r="O24" s="44">
        <v>165401</v>
      </c>
      <c r="P24" s="44">
        <v>148880.00099999999</v>
      </c>
      <c r="Q24" s="44">
        <v>218016.93599999999</v>
      </c>
      <c r="R24" s="44">
        <v>184472.88099999999</v>
      </c>
      <c r="S24" s="44">
        <v>377168.29399999999</v>
      </c>
      <c r="T24" s="44">
        <v>352205.55499999999</v>
      </c>
      <c r="U24" s="44">
        <v>255663.889</v>
      </c>
    </row>
    <row r="25" spans="1:21" ht="30" customHeight="1" x14ac:dyDescent="0.2">
      <c r="A25" s="110" t="s">
        <v>404</v>
      </c>
      <c r="B25" s="111" t="s">
        <v>888</v>
      </c>
      <c r="C25" s="112" t="s">
        <v>405</v>
      </c>
      <c r="D25" s="23" t="s">
        <v>1195</v>
      </c>
      <c r="E25" s="43">
        <v>0</v>
      </c>
      <c r="F25" s="43">
        <v>0</v>
      </c>
      <c r="G25" s="43">
        <v>0</v>
      </c>
      <c r="H25" s="43">
        <v>0</v>
      </c>
      <c r="I25" s="43">
        <v>0</v>
      </c>
      <c r="J25" s="43" t="s">
        <v>1199</v>
      </c>
      <c r="K25" s="43" t="s">
        <v>1199</v>
      </c>
      <c r="L25" s="43" t="s">
        <v>1199</v>
      </c>
      <c r="M25" s="43" t="s">
        <v>1199</v>
      </c>
      <c r="N25" s="43" t="s">
        <v>1199</v>
      </c>
      <c r="O25" s="43" t="s">
        <v>1199</v>
      </c>
      <c r="P25" s="43" t="s">
        <v>1199</v>
      </c>
      <c r="Q25" s="43" t="s">
        <v>1199</v>
      </c>
      <c r="R25" s="43" t="s">
        <v>1199</v>
      </c>
      <c r="S25" s="43" t="s">
        <v>1199</v>
      </c>
      <c r="T25" s="43" t="s">
        <v>1199</v>
      </c>
      <c r="U25" s="43" t="s">
        <v>1199</v>
      </c>
    </row>
    <row r="26" spans="1:21" ht="30" customHeight="1" x14ac:dyDescent="0.2">
      <c r="A26" s="110" t="s">
        <v>404</v>
      </c>
      <c r="B26" s="111" t="s">
        <v>888</v>
      </c>
      <c r="C26" s="112" t="s">
        <v>405</v>
      </c>
      <c r="D26" s="24" t="s">
        <v>1196</v>
      </c>
      <c r="E26" s="44">
        <v>0</v>
      </c>
      <c r="F26" s="44">
        <v>0</v>
      </c>
      <c r="G26" s="44">
        <v>0</v>
      </c>
      <c r="H26" s="44">
        <v>0</v>
      </c>
      <c r="I26" s="44">
        <v>0</v>
      </c>
      <c r="J26" s="44" t="s">
        <v>1199</v>
      </c>
      <c r="K26" s="44" t="s">
        <v>1199</v>
      </c>
      <c r="L26" s="44" t="s">
        <v>1199</v>
      </c>
      <c r="M26" s="44" t="s">
        <v>1199</v>
      </c>
      <c r="N26" s="44" t="s">
        <v>1199</v>
      </c>
      <c r="O26" s="44" t="s">
        <v>1199</v>
      </c>
      <c r="P26" s="44" t="s">
        <v>1199</v>
      </c>
      <c r="Q26" s="44" t="s">
        <v>1199</v>
      </c>
      <c r="R26" s="44" t="s">
        <v>1199</v>
      </c>
      <c r="S26" s="44" t="s">
        <v>1199</v>
      </c>
      <c r="T26" s="44" t="s">
        <v>1199</v>
      </c>
      <c r="U26" s="44" t="s">
        <v>1199</v>
      </c>
    </row>
    <row r="27" spans="1:21" ht="30" customHeight="1" x14ac:dyDescent="0.2">
      <c r="A27" s="110" t="s">
        <v>406</v>
      </c>
      <c r="B27" s="111" t="s">
        <v>888</v>
      </c>
      <c r="C27" s="112" t="s">
        <v>407</v>
      </c>
      <c r="D27" s="23" t="s">
        <v>1195</v>
      </c>
      <c r="E27" s="43">
        <v>0</v>
      </c>
      <c r="F27" s="43">
        <v>0</v>
      </c>
      <c r="G27" s="43">
        <v>0</v>
      </c>
      <c r="H27" s="43">
        <v>0</v>
      </c>
      <c r="I27" s="43">
        <v>0</v>
      </c>
      <c r="J27" s="43" t="s">
        <v>1199</v>
      </c>
      <c r="K27" s="43" t="s">
        <v>1199</v>
      </c>
      <c r="L27" s="43" t="s">
        <v>1199</v>
      </c>
      <c r="M27" s="43" t="s">
        <v>1199</v>
      </c>
      <c r="N27" s="43" t="s">
        <v>1199</v>
      </c>
      <c r="O27" s="43" t="s">
        <v>1199</v>
      </c>
      <c r="P27" s="43" t="s">
        <v>1199</v>
      </c>
      <c r="Q27" s="43" t="s">
        <v>1199</v>
      </c>
      <c r="R27" s="43" t="s">
        <v>1199</v>
      </c>
      <c r="S27" s="43" t="s">
        <v>1199</v>
      </c>
      <c r="T27" s="43" t="s">
        <v>1199</v>
      </c>
      <c r="U27" s="43" t="s">
        <v>1199</v>
      </c>
    </row>
    <row r="28" spans="1:21" ht="30" customHeight="1" x14ac:dyDescent="0.2">
      <c r="A28" s="110" t="s">
        <v>406</v>
      </c>
      <c r="B28" s="111" t="s">
        <v>888</v>
      </c>
      <c r="C28" s="112" t="s">
        <v>407</v>
      </c>
      <c r="D28" s="24" t="s">
        <v>1196</v>
      </c>
      <c r="E28" s="44">
        <v>0</v>
      </c>
      <c r="F28" s="44">
        <v>0</v>
      </c>
      <c r="G28" s="44">
        <v>0</v>
      </c>
      <c r="H28" s="44">
        <v>0</v>
      </c>
      <c r="I28" s="44">
        <v>0</v>
      </c>
      <c r="J28" s="44" t="s">
        <v>1199</v>
      </c>
      <c r="K28" s="44" t="s">
        <v>1199</v>
      </c>
      <c r="L28" s="44" t="s">
        <v>1199</v>
      </c>
      <c r="M28" s="44" t="s">
        <v>1199</v>
      </c>
      <c r="N28" s="44" t="s">
        <v>1199</v>
      </c>
      <c r="O28" s="44" t="s">
        <v>1199</v>
      </c>
      <c r="P28" s="44" t="s">
        <v>1199</v>
      </c>
      <c r="Q28" s="44" t="s">
        <v>1199</v>
      </c>
      <c r="R28" s="44" t="s">
        <v>1199</v>
      </c>
      <c r="S28" s="44" t="s">
        <v>1199</v>
      </c>
      <c r="T28" s="44" t="s">
        <v>1199</v>
      </c>
      <c r="U28" s="44" t="s">
        <v>1199</v>
      </c>
    </row>
    <row r="29" spans="1:21" ht="30" customHeight="1" x14ac:dyDescent="0.2">
      <c r="A29" s="110" t="s">
        <v>408</v>
      </c>
      <c r="B29" s="111" t="s">
        <v>1197</v>
      </c>
      <c r="C29" s="112" t="s">
        <v>409</v>
      </c>
      <c r="D29" s="23" t="s">
        <v>1195</v>
      </c>
      <c r="E29" s="43" t="s">
        <v>1199</v>
      </c>
      <c r="F29" s="43" t="s">
        <v>1199</v>
      </c>
      <c r="G29" s="43" t="s">
        <v>1199</v>
      </c>
      <c r="H29" s="43" t="s">
        <v>1199</v>
      </c>
      <c r="I29" s="43" t="s">
        <v>1199</v>
      </c>
      <c r="J29" s="43" t="s">
        <v>1199</v>
      </c>
      <c r="K29" s="43" t="s">
        <v>1199</v>
      </c>
      <c r="L29" s="43" t="s">
        <v>1199</v>
      </c>
      <c r="M29" s="43">
        <v>21471</v>
      </c>
      <c r="N29" s="43">
        <v>21980</v>
      </c>
      <c r="O29" s="43">
        <v>26313</v>
      </c>
      <c r="P29" s="43">
        <v>31445</v>
      </c>
      <c r="Q29" s="43">
        <v>45822</v>
      </c>
      <c r="R29" s="43">
        <v>37995.747000000003</v>
      </c>
      <c r="S29" s="43">
        <v>34370.048000000003</v>
      </c>
      <c r="T29" s="43">
        <v>32211.96</v>
      </c>
      <c r="U29" s="43">
        <v>30261.535</v>
      </c>
    </row>
    <row r="30" spans="1:21" ht="30" customHeight="1" x14ac:dyDescent="0.2">
      <c r="A30" s="110" t="s">
        <v>408</v>
      </c>
      <c r="B30" s="111" t="s">
        <v>1197</v>
      </c>
      <c r="C30" s="112" t="s">
        <v>409</v>
      </c>
      <c r="D30" s="24" t="s">
        <v>1196</v>
      </c>
      <c r="E30" s="44" t="s">
        <v>1199</v>
      </c>
      <c r="F30" s="44" t="s">
        <v>1199</v>
      </c>
      <c r="G30" s="44" t="s">
        <v>1199</v>
      </c>
      <c r="H30" s="44" t="s">
        <v>1199</v>
      </c>
      <c r="I30" s="44" t="s">
        <v>1199</v>
      </c>
      <c r="J30" s="44" t="s">
        <v>1199</v>
      </c>
      <c r="K30" s="44" t="s">
        <v>1199</v>
      </c>
      <c r="L30" s="44" t="s">
        <v>1199</v>
      </c>
      <c r="M30" s="44">
        <v>29873.171999999999</v>
      </c>
      <c r="N30" s="44">
        <v>28730</v>
      </c>
      <c r="O30" s="44">
        <v>24214</v>
      </c>
      <c r="P30" s="44">
        <v>35249.978999999999</v>
      </c>
      <c r="Q30" s="44">
        <v>93264.985000000001</v>
      </c>
      <c r="R30" s="44">
        <v>85566.316000000006</v>
      </c>
      <c r="S30" s="44">
        <v>94266.887000000002</v>
      </c>
      <c r="T30" s="44">
        <v>103387.284</v>
      </c>
      <c r="U30" s="44">
        <v>103787.894</v>
      </c>
    </row>
    <row r="31" spans="1:21" ht="30" customHeight="1" x14ac:dyDescent="0.2">
      <c r="A31" s="110" t="s">
        <v>410</v>
      </c>
      <c r="B31" s="111" t="s">
        <v>888</v>
      </c>
      <c r="C31" s="112" t="s">
        <v>411</v>
      </c>
      <c r="D31" s="23" t="s">
        <v>1195</v>
      </c>
      <c r="E31" s="43">
        <v>0</v>
      </c>
      <c r="F31" s="43">
        <v>0</v>
      </c>
      <c r="G31" s="43">
        <v>0</v>
      </c>
      <c r="H31" s="43">
        <v>0</v>
      </c>
      <c r="I31" s="43">
        <v>0</v>
      </c>
      <c r="J31" s="43">
        <v>0</v>
      </c>
      <c r="K31" s="43">
        <v>0</v>
      </c>
      <c r="L31" s="43">
        <v>0</v>
      </c>
      <c r="M31" s="43">
        <v>0</v>
      </c>
      <c r="N31" s="43">
        <v>0</v>
      </c>
      <c r="O31" s="43">
        <v>0</v>
      </c>
      <c r="P31" s="43">
        <v>0</v>
      </c>
      <c r="Q31" s="43" t="s">
        <v>1199</v>
      </c>
      <c r="R31" s="43" t="s">
        <v>1199</v>
      </c>
      <c r="S31" s="43" t="s">
        <v>1199</v>
      </c>
      <c r="T31" s="43" t="s">
        <v>1199</v>
      </c>
      <c r="U31" s="43" t="s">
        <v>1199</v>
      </c>
    </row>
    <row r="32" spans="1:21" ht="30" customHeight="1" x14ac:dyDescent="0.2">
      <c r="A32" s="110" t="s">
        <v>410</v>
      </c>
      <c r="B32" s="111" t="s">
        <v>888</v>
      </c>
      <c r="C32" s="112" t="s">
        <v>411</v>
      </c>
      <c r="D32" s="24" t="s">
        <v>1196</v>
      </c>
      <c r="E32" s="44">
        <v>0</v>
      </c>
      <c r="F32" s="44">
        <v>0</v>
      </c>
      <c r="G32" s="44">
        <v>0</v>
      </c>
      <c r="H32" s="44">
        <v>0</v>
      </c>
      <c r="I32" s="44">
        <v>0</v>
      </c>
      <c r="J32" s="44">
        <v>0</v>
      </c>
      <c r="K32" s="44">
        <v>0</v>
      </c>
      <c r="L32" s="44">
        <v>0</v>
      </c>
      <c r="M32" s="44">
        <v>0</v>
      </c>
      <c r="N32" s="44">
        <v>0</v>
      </c>
      <c r="O32" s="44">
        <v>0</v>
      </c>
      <c r="P32" s="44">
        <v>0</v>
      </c>
      <c r="Q32" s="44" t="s">
        <v>1199</v>
      </c>
      <c r="R32" s="44" t="s">
        <v>1199</v>
      </c>
      <c r="S32" s="44" t="s">
        <v>1199</v>
      </c>
      <c r="T32" s="44" t="s">
        <v>1199</v>
      </c>
      <c r="U32" s="44" t="s">
        <v>1199</v>
      </c>
    </row>
    <row r="33" spans="1:21" ht="30" customHeight="1" x14ac:dyDescent="0.2">
      <c r="A33" s="110" t="s">
        <v>412</v>
      </c>
      <c r="B33" s="111" t="s">
        <v>888</v>
      </c>
      <c r="C33" s="112" t="s">
        <v>413</v>
      </c>
      <c r="D33" s="23" t="s">
        <v>1195</v>
      </c>
      <c r="E33" s="43" t="s">
        <v>1199</v>
      </c>
      <c r="F33" s="43" t="s">
        <v>1199</v>
      </c>
      <c r="G33" s="43" t="s">
        <v>1199</v>
      </c>
      <c r="H33" s="43" t="s">
        <v>1199</v>
      </c>
      <c r="I33" s="43" t="s">
        <v>1199</v>
      </c>
      <c r="J33" s="43" t="s">
        <v>1199</v>
      </c>
      <c r="K33" s="43" t="s">
        <v>1199</v>
      </c>
      <c r="L33" s="43">
        <v>0</v>
      </c>
      <c r="M33" s="43" t="s">
        <v>1199</v>
      </c>
      <c r="N33" s="43">
        <v>0</v>
      </c>
      <c r="O33" s="43">
        <v>0</v>
      </c>
      <c r="P33" s="43">
        <v>0</v>
      </c>
      <c r="Q33" s="43">
        <v>0</v>
      </c>
      <c r="R33" s="43">
        <v>0</v>
      </c>
      <c r="S33" s="43">
        <v>0</v>
      </c>
      <c r="T33" s="43">
        <v>0</v>
      </c>
      <c r="U33" s="43">
        <v>0</v>
      </c>
    </row>
    <row r="34" spans="1:21" ht="30" customHeight="1" x14ac:dyDescent="0.2">
      <c r="A34" s="110" t="s">
        <v>412</v>
      </c>
      <c r="B34" s="111" t="s">
        <v>888</v>
      </c>
      <c r="C34" s="112" t="s">
        <v>413</v>
      </c>
      <c r="D34" s="24" t="s">
        <v>1196</v>
      </c>
      <c r="E34" s="44" t="s">
        <v>1199</v>
      </c>
      <c r="F34" s="44" t="s">
        <v>1199</v>
      </c>
      <c r="G34" s="44" t="s">
        <v>1199</v>
      </c>
      <c r="H34" s="44" t="s">
        <v>1199</v>
      </c>
      <c r="I34" s="44" t="s">
        <v>1199</v>
      </c>
      <c r="J34" s="44" t="s">
        <v>1199</v>
      </c>
      <c r="K34" s="44" t="s">
        <v>1199</v>
      </c>
      <c r="L34" s="44">
        <v>0</v>
      </c>
      <c r="M34" s="44" t="s">
        <v>1199</v>
      </c>
      <c r="N34" s="44">
        <v>0</v>
      </c>
      <c r="O34" s="44">
        <v>0</v>
      </c>
      <c r="P34" s="44">
        <v>0</v>
      </c>
      <c r="Q34" s="44">
        <v>0</v>
      </c>
      <c r="R34" s="44">
        <v>0</v>
      </c>
      <c r="S34" s="44">
        <v>0</v>
      </c>
      <c r="T34" s="44">
        <v>0</v>
      </c>
      <c r="U34" s="44">
        <v>0</v>
      </c>
    </row>
    <row r="35" spans="1:21" ht="30" customHeight="1" x14ac:dyDescent="0.2">
      <c r="A35" s="110" t="s">
        <v>414</v>
      </c>
      <c r="B35" s="111" t="s">
        <v>888</v>
      </c>
      <c r="C35" s="112" t="s">
        <v>415</v>
      </c>
      <c r="D35" s="23" t="s">
        <v>1195</v>
      </c>
      <c r="E35" s="43">
        <v>0</v>
      </c>
      <c r="F35" s="43">
        <v>0</v>
      </c>
      <c r="G35" s="43">
        <v>0</v>
      </c>
      <c r="H35" s="43">
        <v>0</v>
      </c>
      <c r="I35" s="43">
        <v>0</v>
      </c>
      <c r="J35" s="43">
        <v>0</v>
      </c>
      <c r="K35" s="43">
        <v>0</v>
      </c>
      <c r="L35" s="43">
        <v>0</v>
      </c>
      <c r="M35" s="43">
        <v>0</v>
      </c>
      <c r="N35" s="43">
        <v>0</v>
      </c>
      <c r="O35" s="43">
        <v>0</v>
      </c>
      <c r="P35" s="43">
        <v>0</v>
      </c>
      <c r="Q35" s="43">
        <v>0</v>
      </c>
      <c r="R35" s="43">
        <v>0</v>
      </c>
      <c r="S35" s="43">
        <v>0</v>
      </c>
      <c r="T35" s="43">
        <v>0</v>
      </c>
      <c r="U35" s="43">
        <v>0</v>
      </c>
    </row>
    <row r="36" spans="1:21" ht="30" customHeight="1" x14ac:dyDescent="0.2">
      <c r="A36" s="110" t="s">
        <v>414</v>
      </c>
      <c r="B36" s="111" t="s">
        <v>888</v>
      </c>
      <c r="C36" s="112" t="s">
        <v>415</v>
      </c>
      <c r="D36" s="24" t="s">
        <v>1196</v>
      </c>
      <c r="E36" s="44">
        <v>0</v>
      </c>
      <c r="F36" s="44">
        <v>0</v>
      </c>
      <c r="G36" s="44">
        <v>0</v>
      </c>
      <c r="H36" s="44">
        <v>0</v>
      </c>
      <c r="I36" s="44">
        <v>0</v>
      </c>
      <c r="J36" s="44">
        <v>0</v>
      </c>
      <c r="K36" s="44">
        <v>0</v>
      </c>
      <c r="L36" s="44">
        <v>0</v>
      </c>
      <c r="M36" s="44">
        <v>0</v>
      </c>
      <c r="N36" s="44">
        <v>0</v>
      </c>
      <c r="O36" s="44">
        <v>0</v>
      </c>
      <c r="P36" s="44">
        <v>0</v>
      </c>
      <c r="Q36" s="44">
        <v>0</v>
      </c>
      <c r="R36" s="44">
        <v>0</v>
      </c>
      <c r="S36" s="44">
        <v>0</v>
      </c>
      <c r="T36" s="44">
        <v>0</v>
      </c>
      <c r="U36" s="44">
        <v>0</v>
      </c>
    </row>
    <row r="37" spans="1:21" ht="30" customHeight="1" x14ac:dyDescent="0.2">
      <c r="A37" s="110" t="s">
        <v>416</v>
      </c>
      <c r="B37" s="111" t="s">
        <v>888</v>
      </c>
      <c r="C37" s="112" t="s">
        <v>417</v>
      </c>
      <c r="D37" s="23" t="s">
        <v>1195</v>
      </c>
      <c r="E37" s="43">
        <v>0</v>
      </c>
      <c r="F37" s="43">
        <v>0</v>
      </c>
      <c r="G37" s="43">
        <v>0</v>
      </c>
      <c r="H37" s="43">
        <v>0</v>
      </c>
      <c r="I37" s="43">
        <v>0</v>
      </c>
      <c r="J37" s="43">
        <v>0</v>
      </c>
      <c r="K37" s="43">
        <v>0</v>
      </c>
      <c r="L37" s="43">
        <v>0</v>
      </c>
      <c r="M37" s="43">
        <v>0</v>
      </c>
      <c r="N37" s="43">
        <v>0</v>
      </c>
      <c r="O37" s="43">
        <v>0</v>
      </c>
      <c r="P37" s="43">
        <v>0</v>
      </c>
      <c r="Q37" s="43">
        <v>0</v>
      </c>
      <c r="R37" s="43">
        <v>0</v>
      </c>
      <c r="S37" s="43">
        <v>0</v>
      </c>
      <c r="T37" s="43">
        <v>0</v>
      </c>
      <c r="U37" s="43">
        <v>0</v>
      </c>
    </row>
    <row r="38" spans="1:21" ht="30" customHeight="1" x14ac:dyDescent="0.2">
      <c r="A38" s="110" t="s">
        <v>416</v>
      </c>
      <c r="B38" s="111" t="s">
        <v>888</v>
      </c>
      <c r="C38" s="112" t="s">
        <v>417</v>
      </c>
      <c r="D38" s="24" t="s">
        <v>1196</v>
      </c>
      <c r="E38" s="44">
        <v>0</v>
      </c>
      <c r="F38" s="44">
        <v>0</v>
      </c>
      <c r="G38" s="44">
        <v>0</v>
      </c>
      <c r="H38" s="44">
        <v>0</v>
      </c>
      <c r="I38" s="44">
        <v>0</v>
      </c>
      <c r="J38" s="44">
        <v>0</v>
      </c>
      <c r="K38" s="44">
        <v>0</v>
      </c>
      <c r="L38" s="44">
        <v>0</v>
      </c>
      <c r="M38" s="44">
        <v>0</v>
      </c>
      <c r="N38" s="44">
        <v>0</v>
      </c>
      <c r="O38" s="44">
        <v>0</v>
      </c>
      <c r="P38" s="44">
        <v>0</v>
      </c>
      <c r="Q38" s="44">
        <v>0</v>
      </c>
      <c r="R38" s="44">
        <v>0</v>
      </c>
      <c r="S38" s="44">
        <v>0</v>
      </c>
      <c r="T38" s="44">
        <v>0</v>
      </c>
      <c r="U38" s="44">
        <v>0</v>
      </c>
    </row>
    <row r="40" spans="1:21" x14ac:dyDescent="0.2">
      <c r="A40" s="21" t="s">
        <v>1206</v>
      </c>
    </row>
    <row r="41" spans="1:21" x14ac:dyDescent="0.2">
      <c r="A41" s="21" t="s">
        <v>1216</v>
      </c>
    </row>
    <row r="42" spans="1:21" x14ac:dyDescent="0.2">
      <c r="A42" s="21" t="s">
        <v>1217</v>
      </c>
    </row>
    <row r="43" spans="1:21" x14ac:dyDescent="0.2">
      <c r="A43" s="22" t="s">
        <v>1250</v>
      </c>
    </row>
    <row r="44" spans="1:21" x14ac:dyDescent="0.2">
      <c r="A44" s="21" t="s">
        <v>4</v>
      </c>
    </row>
    <row r="45" spans="1:21" x14ac:dyDescent="0.2">
      <c r="A45" t="s">
        <v>2</v>
      </c>
    </row>
    <row r="46" spans="1:21" x14ac:dyDescent="0.2">
      <c r="A46" t="s">
        <v>937</v>
      </c>
    </row>
  </sheetData>
  <mergeCells count="49">
    <mergeCell ref="A2:U2"/>
    <mergeCell ref="A5:U5"/>
    <mergeCell ref="B37:B38"/>
    <mergeCell ref="C9:C10"/>
    <mergeCell ref="C11:C12"/>
    <mergeCell ref="C13:C14"/>
    <mergeCell ref="C15:C16"/>
    <mergeCell ref="C17:C18"/>
    <mergeCell ref="C19:C20"/>
    <mergeCell ref="C21:C22"/>
    <mergeCell ref="C23:C24"/>
    <mergeCell ref="C25:C26"/>
    <mergeCell ref="C27:C28"/>
    <mergeCell ref="C29:C30"/>
    <mergeCell ref="C31:C32"/>
    <mergeCell ref="C33:C34"/>
    <mergeCell ref="C35:C36"/>
    <mergeCell ref="C37:C38"/>
    <mergeCell ref="A35:A36"/>
    <mergeCell ref="A37:A38"/>
    <mergeCell ref="B9:B10"/>
    <mergeCell ref="B11:B12"/>
    <mergeCell ref="B13:B14"/>
    <mergeCell ref="B15:B16"/>
    <mergeCell ref="B17:B18"/>
    <mergeCell ref="B19:B20"/>
    <mergeCell ref="B21:B22"/>
    <mergeCell ref="B23:B24"/>
    <mergeCell ref="B25:B26"/>
    <mergeCell ref="B27:B28"/>
    <mergeCell ref="B29:B30"/>
    <mergeCell ref="B31:B32"/>
    <mergeCell ref="B33:B34"/>
    <mergeCell ref="B35:B36"/>
    <mergeCell ref="A25:A26"/>
    <mergeCell ref="A27:A28"/>
    <mergeCell ref="A29:A30"/>
    <mergeCell ref="A31:A32"/>
    <mergeCell ref="A33:A34"/>
    <mergeCell ref="A15:A16"/>
    <mergeCell ref="A17:A18"/>
    <mergeCell ref="A19:A20"/>
    <mergeCell ref="A21:A22"/>
    <mergeCell ref="A23:A24"/>
    <mergeCell ref="A8:B8"/>
    <mergeCell ref="C8:D8"/>
    <mergeCell ref="A9:A10"/>
    <mergeCell ref="A11:A12"/>
    <mergeCell ref="A13:A14"/>
  </mergeCells>
  <pageMargins left="0.7" right="0.7" top="0.75" bottom="0.75" header="0.3" footer="0.3"/>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U17"/>
  <sheetViews>
    <sheetView showGridLines="0" workbookViewId="0">
      <pane xSplit="4" ySplit="8" topLeftCell="E9" activePane="bottomRight" state="frozen"/>
      <selection pane="topRight"/>
      <selection pane="bottomLeft"/>
      <selection pane="bottomRight"/>
    </sheetView>
  </sheetViews>
  <sheetFormatPr baseColWidth="10" defaultRowHeight="12.75" x14ac:dyDescent="0.2"/>
  <cols>
    <col min="1" max="1" width="12.7109375" customWidth="1"/>
    <col min="2" max="2" width="5.7109375" customWidth="1"/>
    <col min="3" max="3" width="50.7109375" customWidth="1"/>
    <col min="4" max="4" width="8.7109375" customWidth="1"/>
    <col min="5" max="21" width="13.7109375" customWidth="1"/>
  </cols>
  <sheetData>
    <row r="1" spans="1:21" x14ac:dyDescent="0.2">
      <c r="U1" s="2" t="str">
        <f>HYPERLINK("#'Sommaire'!A1", "retour sommaire")</f>
        <v>retour sommaire</v>
      </c>
    </row>
    <row r="2" spans="1:21" ht="15" x14ac:dyDescent="0.2">
      <c r="A2" s="113" t="s">
        <v>1202</v>
      </c>
      <c r="B2" s="114"/>
      <c r="C2" s="114"/>
      <c r="D2" s="114"/>
      <c r="E2" s="114"/>
      <c r="F2" s="114"/>
      <c r="G2" s="114"/>
      <c r="H2" s="114"/>
      <c r="I2" s="114"/>
      <c r="J2" s="114"/>
      <c r="K2" s="114"/>
      <c r="L2" s="114"/>
      <c r="M2" s="114"/>
      <c r="N2" s="114"/>
      <c r="O2" s="114"/>
      <c r="P2" s="114"/>
      <c r="Q2" s="114"/>
      <c r="R2" s="114"/>
      <c r="S2" s="114"/>
      <c r="T2" s="114"/>
      <c r="U2" s="114"/>
    </row>
    <row r="5" spans="1:21" ht="15" x14ac:dyDescent="0.2">
      <c r="A5" s="113" t="s">
        <v>1252</v>
      </c>
      <c r="B5" s="114"/>
      <c r="C5" s="114"/>
      <c r="D5" s="114"/>
      <c r="E5" s="114"/>
      <c r="F5" s="114"/>
      <c r="G5" s="114"/>
      <c r="H5" s="114"/>
      <c r="I5" s="114"/>
      <c r="J5" s="114"/>
      <c r="K5" s="114"/>
      <c r="L5" s="114"/>
      <c r="M5" s="114"/>
      <c r="N5" s="114"/>
      <c r="O5" s="114"/>
      <c r="P5" s="114"/>
      <c r="Q5" s="114"/>
      <c r="R5" s="114"/>
      <c r="S5" s="114"/>
      <c r="T5" s="114"/>
      <c r="U5" s="114"/>
    </row>
    <row r="6" spans="1:21" x14ac:dyDescent="0.2">
      <c r="U6" s="7" t="s">
        <v>1204</v>
      </c>
    </row>
    <row r="7" spans="1:21" x14ac:dyDescent="0.2">
      <c r="U7" s="7" t="s">
        <v>1205</v>
      </c>
    </row>
    <row r="8" spans="1:21" x14ac:dyDescent="0.2">
      <c r="A8" s="107" t="s">
        <v>6</v>
      </c>
      <c r="B8" s="107" t="s">
        <v>1193</v>
      </c>
      <c r="C8" s="107" t="s">
        <v>7</v>
      </c>
      <c r="D8" s="107" t="s">
        <v>1194</v>
      </c>
      <c r="E8" s="8" t="s">
        <v>889</v>
      </c>
      <c r="F8" s="8" t="s">
        <v>890</v>
      </c>
      <c r="G8" s="8" t="s">
        <v>891</v>
      </c>
      <c r="H8" s="8" t="s">
        <v>892</v>
      </c>
      <c r="I8" s="8" t="s">
        <v>893</v>
      </c>
      <c r="J8" s="8" t="s">
        <v>894</v>
      </c>
      <c r="K8" s="8" t="s">
        <v>895</v>
      </c>
      <c r="L8" s="8" t="s">
        <v>896</v>
      </c>
      <c r="M8" s="8" t="s">
        <v>897</v>
      </c>
      <c r="N8" s="8" t="s">
        <v>898</v>
      </c>
      <c r="O8" s="8" t="s">
        <v>899</v>
      </c>
      <c r="P8" s="8" t="s">
        <v>900</v>
      </c>
      <c r="Q8" s="8" t="s">
        <v>901</v>
      </c>
      <c r="R8" s="8" t="s">
        <v>902</v>
      </c>
      <c r="S8" s="8" t="s">
        <v>903</v>
      </c>
      <c r="T8" s="8" t="s">
        <v>904</v>
      </c>
      <c r="U8" s="8" t="s">
        <v>905</v>
      </c>
    </row>
    <row r="9" spans="1:21" ht="30" customHeight="1" x14ac:dyDescent="0.2">
      <c r="A9" s="110" t="s">
        <v>418</v>
      </c>
      <c r="B9" s="111" t="s">
        <v>888</v>
      </c>
      <c r="C9" s="112" t="s">
        <v>419</v>
      </c>
      <c r="D9" s="23" t="s">
        <v>1195</v>
      </c>
      <c r="E9" s="45">
        <v>91479.358999999997</v>
      </c>
      <c r="F9" s="45">
        <v>92471.839000000007</v>
      </c>
      <c r="G9" s="45">
        <v>82578.301999999996</v>
      </c>
      <c r="H9" s="45">
        <v>81082.574999999997</v>
      </c>
      <c r="I9" s="45">
        <v>61457.446000000004</v>
      </c>
      <c r="J9" s="45">
        <v>65043.633000000002</v>
      </c>
      <c r="K9" s="45">
        <v>62181.472000000002</v>
      </c>
      <c r="L9" s="45">
        <v>57277.993000000002</v>
      </c>
      <c r="M9" s="45">
        <v>33599.739000000001</v>
      </c>
      <c r="N9" s="45">
        <v>53042</v>
      </c>
      <c r="O9" s="45">
        <v>51685</v>
      </c>
      <c r="P9" s="45">
        <v>52467.078999999998</v>
      </c>
      <c r="Q9" s="45" t="s">
        <v>1199</v>
      </c>
      <c r="R9" s="45" t="s">
        <v>1199</v>
      </c>
      <c r="S9" s="45" t="s">
        <v>1199</v>
      </c>
      <c r="T9" s="45" t="s">
        <v>1199</v>
      </c>
      <c r="U9" s="45" t="s">
        <v>1199</v>
      </c>
    </row>
    <row r="10" spans="1:21" ht="30" customHeight="1" x14ac:dyDescent="0.2">
      <c r="A10" s="110" t="s">
        <v>418</v>
      </c>
      <c r="B10" s="111" t="s">
        <v>888</v>
      </c>
      <c r="C10" s="112" t="s">
        <v>419</v>
      </c>
      <c r="D10" s="24" t="s">
        <v>1196</v>
      </c>
      <c r="E10" s="46">
        <v>258269.65599999999</v>
      </c>
      <c r="F10" s="46">
        <v>248496.84700000001</v>
      </c>
      <c r="G10" s="46">
        <v>231057.17199999999</v>
      </c>
      <c r="H10" s="46">
        <v>265165.37599999999</v>
      </c>
      <c r="I10" s="46">
        <v>235418.40299999999</v>
      </c>
      <c r="J10" s="46">
        <v>245712.82399999999</v>
      </c>
      <c r="K10" s="46">
        <v>236964.818</v>
      </c>
      <c r="L10" s="46">
        <v>220724.40700000001</v>
      </c>
      <c r="M10" s="46">
        <v>130878.383</v>
      </c>
      <c r="N10" s="46">
        <v>211767</v>
      </c>
      <c r="O10" s="46">
        <v>204102</v>
      </c>
      <c r="P10" s="46">
        <v>175375.995</v>
      </c>
      <c r="Q10" s="46" t="s">
        <v>1199</v>
      </c>
      <c r="R10" s="46" t="s">
        <v>1199</v>
      </c>
      <c r="S10" s="46" t="s">
        <v>1199</v>
      </c>
      <c r="T10" s="46" t="s">
        <v>1199</v>
      </c>
      <c r="U10" s="46" t="s">
        <v>1199</v>
      </c>
    </row>
    <row r="11" spans="1:21" ht="30" customHeight="1" x14ac:dyDescent="0.2">
      <c r="A11" s="110" t="s">
        <v>420</v>
      </c>
      <c r="B11" s="111" t="s">
        <v>888</v>
      </c>
      <c r="C11" s="112" t="s">
        <v>421</v>
      </c>
      <c r="D11" s="23" t="s">
        <v>1195</v>
      </c>
      <c r="E11" s="45" t="s">
        <v>1199</v>
      </c>
      <c r="F11" s="45" t="s">
        <v>1199</v>
      </c>
      <c r="G11" s="45" t="s">
        <v>1199</v>
      </c>
      <c r="H11" s="45" t="s">
        <v>1199</v>
      </c>
      <c r="I11" s="45" t="s">
        <v>1199</v>
      </c>
      <c r="J11" s="45" t="s">
        <v>1199</v>
      </c>
      <c r="K11" s="45" t="s">
        <v>1199</v>
      </c>
      <c r="L11" s="45" t="s">
        <v>1199</v>
      </c>
      <c r="M11" s="45" t="s">
        <v>1199</v>
      </c>
      <c r="N11" s="45">
        <v>0</v>
      </c>
      <c r="O11" s="45" t="s">
        <v>1199</v>
      </c>
      <c r="P11" s="45" t="s">
        <v>1199</v>
      </c>
      <c r="Q11" s="45" t="s">
        <v>1199</v>
      </c>
      <c r="R11" s="45" t="s">
        <v>1199</v>
      </c>
      <c r="S11" s="45" t="s">
        <v>1199</v>
      </c>
      <c r="T11" s="45" t="s">
        <v>1199</v>
      </c>
      <c r="U11" s="45" t="s">
        <v>1199</v>
      </c>
    </row>
    <row r="12" spans="1:21" ht="30" customHeight="1" x14ac:dyDescent="0.2">
      <c r="A12" s="110" t="s">
        <v>420</v>
      </c>
      <c r="B12" s="111" t="s">
        <v>888</v>
      </c>
      <c r="C12" s="112" t="s">
        <v>421</v>
      </c>
      <c r="D12" s="24" t="s">
        <v>1196</v>
      </c>
      <c r="E12" s="46" t="s">
        <v>1199</v>
      </c>
      <c r="F12" s="46" t="s">
        <v>1199</v>
      </c>
      <c r="G12" s="46" t="s">
        <v>1199</v>
      </c>
      <c r="H12" s="46" t="s">
        <v>1199</v>
      </c>
      <c r="I12" s="46" t="s">
        <v>1199</v>
      </c>
      <c r="J12" s="46" t="s">
        <v>1199</v>
      </c>
      <c r="K12" s="46" t="s">
        <v>1199</v>
      </c>
      <c r="L12" s="46" t="s">
        <v>1199</v>
      </c>
      <c r="M12" s="46" t="s">
        <v>1199</v>
      </c>
      <c r="N12" s="46">
        <v>0</v>
      </c>
      <c r="O12" s="46" t="s">
        <v>1199</v>
      </c>
      <c r="P12" s="46" t="s">
        <v>1199</v>
      </c>
      <c r="Q12" s="46" t="s">
        <v>1199</v>
      </c>
      <c r="R12" s="46" t="s">
        <v>1199</v>
      </c>
      <c r="S12" s="46" t="s">
        <v>1199</v>
      </c>
      <c r="T12" s="46" t="s">
        <v>1199</v>
      </c>
      <c r="U12" s="46" t="s">
        <v>1199</v>
      </c>
    </row>
    <row r="14" spans="1:21" x14ac:dyDescent="0.2">
      <c r="A14" s="22" t="s">
        <v>1253</v>
      </c>
    </row>
    <row r="15" spans="1:21" x14ac:dyDescent="0.2">
      <c r="A15" s="21" t="s">
        <v>4</v>
      </c>
    </row>
    <row r="16" spans="1:21" x14ac:dyDescent="0.2">
      <c r="A16" t="s">
        <v>2</v>
      </c>
    </row>
    <row r="17" spans="1:1" x14ac:dyDescent="0.2">
      <c r="A17" t="s">
        <v>937</v>
      </c>
    </row>
  </sheetData>
  <mergeCells count="10">
    <mergeCell ref="A2:U2"/>
    <mergeCell ref="A5:U5"/>
    <mergeCell ref="A8:B8"/>
    <mergeCell ref="C8:D8"/>
    <mergeCell ref="A9:A10"/>
    <mergeCell ref="A11:A12"/>
    <mergeCell ref="B9:B10"/>
    <mergeCell ref="B11:B12"/>
    <mergeCell ref="C9:C10"/>
    <mergeCell ref="C11:C12"/>
  </mergeCells>
  <pageMargins left="0.7" right="0.7" top="0.75" bottom="0.75" header="0.3" footer="0.3"/>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U43"/>
  <sheetViews>
    <sheetView showGridLines="0" workbookViewId="0">
      <pane xSplit="4" ySplit="8" topLeftCell="E9" activePane="bottomRight" state="frozen"/>
      <selection pane="topRight"/>
      <selection pane="bottomLeft"/>
      <selection pane="bottomRight"/>
    </sheetView>
  </sheetViews>
  <sheetFormatPr baseColWidth="10" defaultRowHeight="12.75" x14ac:dyDescent="0.2"/>
  <cols>
    <col min="1" max="1" width="12.7109375" customWidth="1"/>
    <col min="2" max="2" width="5.7109375" customWidth="1"/>
    <col min="3" max="3" width="50.7109375" customWidth="1"/>
    <col min="4" max="4" width="8.7109375" customWidth="1"/>
    <col min="5" max="21" width="13.7109375" customWidth="1"/>
  </cols>
  <sheetData>
    <row r="1" spans="1:21" x14ac:dyDescent="0.2">
      <c r="U1" s="2" t="str">
        <f>HYPERLINK("#'Sommaire'!A1", "retour sommaire")</f>
        <v>retour sommaire</v>
      </c>
    </row>
    <row r="2" spans="1:21" ht="15" x14ac:dyDescent="0.2">
      <c r="A2" s="113" t="s">
        <v>1202</v>
      </c>
      <c r="B2" s="114"/>
      <c r="C2" s="114"/>
      <c r="D2" s="114"/>
      <c r="E2" s="114"/>
      <c r="F2" s="114"/>
      <c r="G2" s="114"/>
      <c r="H2" s="114"/>
      <c r="I2" s="114"/>
      <c r="J2" s="114"/>
      <c r="K2" s="114"/>
      <c r="L2" s="114"/>
      <c r="M2" s="114"/>
      <c r="N2" s="114"/>
      <c r="O2" s="114"/>
      <c r="P2" s="114"/>
      <c r="Q2" s="114"/>
      <c r="R2" s="114"/>
      <c r="S2" s="114"/>
      <c r="T2" s="114"/>
      <c r="U2" s="114"/>
    </row>
    <row r="5" spans="1:21" ht="15" x14ac:dyDescent="0.2">
      <c r="A5" s="113" t="s">
        <v>1254</v>
      </c>
      <c r="B5" s="114"/>
      <c r="C5" s="114"/>
      <c r="D5" s="114"/>
      <c r="E5" s="114"/>
      <c r="F5" s="114"/>
      <c r="G5" s="114"/>
      <c r="H5" s="114"/>
      <c r="I5" s="114"/>
      <c r="J5" s="114"/>
      <c r="K5" s="114"/>
      <c r="L5" s="114"/>
      <c r="M5" s="114"/>
      <c r="N5" s="114"/>
      <c r="O5" s="114"/>
      <c r="P5" s="114"/>
      <c r="Q5" s="114"/>
      <c r="R5" s="114"/>
      <c r="S5" s="114"/>
      <c r="T5" s="114"/>
      <c r="U5" s="114"/>
    </row>
    <row r="6" spans="1:21" x14ac:dyDescent="0.2">
      <c r="U6" s="7" t="s">
        <v>1204</v>
      </c>
    </row>
    <row r="7" spans="1:21" x14ac:dyDescent="0.2">
      <c r="U7" s="7" t="s">
        <v>1205</v>
      </c>
    </row>
    <row r="8" spans="1:21" x14ac:dyDescent="0.2">
      <c r="A8" s="107" t="s">
        <v>6</v>
      </c>
      <c r="B8" s="107" t="s">
        <v>1193</v>
      </c>
      <c r="C8" s="107" t="s">
        <v>7</v>
      </c>
      <c r="D8" s="107" t="s">
        <v>1194</v>
      </c>
      <c r="E8" s="8" t="s">
        <v>889</v>
      </c>
      <c r="F8" s="8" t="s">
        <v>890</v>
      </c>
      <c r="G8" s="8" t="s">
        <v>891</v>
      </c>
      <c r="H8" s="8" t="s">
        <v>892</v>
      </c>
      <c r="I8" s="8" t="s">
        <v>893</v>
      </c>
      <c r="J8" s="8" t="s">
        <v>894</v>
      </c>
      <c r="K8" s="8" t="s">
        <v>895</v>
      </c>
      <c r="L8" s="8" t="s">
        <v>896</v>
      </c>
      <c r="M8" s="8" t="s">
        <v>897</v>
      </c>
      <c r="N8" s="8" t="s">
        <v>898</v>
      </c>
      <c r="O8" s="8" t="s">
        <v>899</v>
      </c>
      <c r="P8" s="8" t="s">
        <v>900</v>
      </c>
      <c r="Q8" s="8" t="s">
        <v>901</v>
      </c>
      <c r="R8" s="8" t="s">
        <v>902</v>
      </c>
      <c r="S8" s="8" t="s">
        <v>903</v>
      </c>
      <c r="T8" s="8" t="s">
        <v>904</v>
      </c>
      <c r="U8" s="8" t="s">
        <v>905</v>
      </c>
    </row>
    <row r="9" spans="1:21" ht="30" customHeight="1" x14ac:dyDescent="0.2">
      <c r="A9" s="110" t="s">
        <v>422</v>
      </c>
      <c r="B9" s="111" t="s">
        <v>888</v>
      </c>
      <c r="C9" s="112" t="s">
        <v>423</v>
      </c>
      <c r="D9" s="23" t="s">
        <v>1195</v>
      </c>
      <c r="E9" s="47">
        <v>133303.666</v>
      </c>
      <c r="F9" s="47">
        <v>203380</v>
      </c>
      <c r="G9" s="47">
        <v>202589</v>
      </c>
      <c r="H9" s="47">
        <v>205953.867</v>
      </c>
      <c r="I9" s="47">
        <v>218272.99898999999</v>
      </c>
      <c r="J9" s="47">
        <v>194102.75737000001</v>
      </c>
      <c r="K9" s="47">
        <v>194305.94237999999</v>
      </c>
      <c r="L9" s="47">
        <v>189223.45167000001</v>
      </c>
      <c r="M9" s="47">
        <v>177950.092</v>
      </c>
      <c r="N9" s="47">
        <v>166030</v>
      </c>
      <c r="O9" s="47">
        <v>160629</v>
      </c>
      <c r="P9" s="47">
        <v>153446.12100000001</v>
      </c>
      <c r="Q9" s="47">
        <v>144223.75899999999</v>
      </c>
      <c r="R9" s="47">
        <v>138805.70000000001</v>
      </c>
      <c r="S9" s="47">
        <v>120384.942</v>
      </c>
      <c r="T9" s="47">
        <v>110611.667</v>
      </c>
      <c r="U9" s="47">
        <v>112425.113</v>
      </c>
    </row>
    <row r="10" spans="1:21" ht="30" customHeight="1" x14ac:dyDescent="0.2">
      <c r="A10" s="110" t="s">
        <v>422</v>
      </c>
      <c r="B10" s="111" t="s">
        <v>888</v>
      </c>
      <c r="C10" s="112" t="s">
        <v>423</v>
      </c>
      <c r="D10" s="24" t="s">
        <v>1196</v>
      </c>
      <c r="E10" s="48">
        <v>62346.13</v>
      </c>
      <c r="F10" s="48">
        <v>90407.459000000003</v>
      </c>
      <c r="G10" s="48">
        <v>108404.395</v>
      </c>
      <c r="H10" s="48">
        <v>95125.909</v>
      </c>
      <c r="I10" s="48">
        <v>100159.658</v>
      </c>
      <c r="J10" s="48">
        <v>91952.585999999996</v>
      </c>
      <c r="K10" s="48">
        <v>99934.816000000006</v>
      </c>
      <c r="L10" s="48">
        <v>96571.680999999997</v>
      </c>
      <c r="M10" s="48">
        <v>88751.077999999994</v>
      </c>
      <c r="N10" s="48">
        <v>85385</v>
      </c>
      <c r="O10" s="48">
        <v>83674</v>
      </c>
      <c r="P10" s="48">
        <v>81103.951000000001</v>
      </c>
      <c r="Q10" s="48">
        <v>77986.385999999999</v>
      </c>
      <c r="R10" s="48">
        <v>79385.398000000001</v>
      </c>
      <c r="S10" s="48">
        <v>73094.576000000001</v>
      </c>
      <c r="T10" s="48">
        <v>78034.163</v>
      </c>
      <c r="U10" s="48">
        <v>83026.684999999998</v>
      </c>
    </row>
    <row r="11" spans="1:21" ht="30" customHeight="1" x14ac:dyDescent="0.2">
      <c r="A11" s="110" t="s">
        <v>424</v>
      </c>
      <c r="B11" s="111" t="s">
        <v>888</v>
      </c>
      <c r="C11" s="112" t="s">
        <v>425</v>
      </c>
      <c r="D11" s="23" t="s">
        <v>1195</v>
      </c>
      <c r="E11" s="47">
        <v>678694.40800000005</v>
      </c>
      <c r="F11" s="47">
        <v>586412</v>
      </c>
      <c r="G11" s="47">
        <v>522729</v>
      </c>
      <c r="H11" s="47">
        <v>554130.73800000001</v>
      </c>
      <c r="I11" s="47">
        <v>498814.48421000002</v>
      </c>
      <c r="J11" s="47">
        <v>528323.65255</v>
      </c>
      <c r="K11" s="47">
        <v>684298.09239999996</v>
      </c>
      <c r="L11" s="47">
        <v>631848.48802000005</v>
      </c>
      <c r="M11" s="47">
        <v>656874.63399999996</v>
      </c>
      <c r="N11" s="47">
        <v>623580</v>
      </c>
      <c r="O11" s="47">
        <v>613671</v>
      </c>
      <c r="P11" s="47">
        <v>591604.625</v>
      </c>
      <c r="Q11" s="47">
        <v>587256.99800000002</v>
      </c>
      <c r="R11" s="47">
        <v>673119.674</v>
      </c>
      <c r="S11" s="47">
        <v>730836.33200000005</v>
      </c>
      <c r="T11" s="47">
        <v>648824.78899999999</v>
      </c>
      <c r="U11" s="47">
        <v>535764.22600000002</v>
      </c>
    </row>
    <row r="12" spans="1:21" ht="30" customHeight="1" x14ac:dyDescent="0.2">
      <c r="A12" s="110" t="s">
        <v>424</v>
      </c>
      <c r="B12" s="111" t="s">
        <v>888</v>
      </c>
      <c r="C12" s="112" t="s">
        <v>425</v>
      </c>
      <c r="D12" s="24" t="s">
        <v>1196</v>
      </c>
      <c r="E12" s="48">
        <v>131914.4</v>
      </c>
      <c r="F12" s="48">
        <v>121322.31299999999</v>
      </c>
      <c r="G12" s="48">
        <v>122611.792</v>
      </c>
      <c r="H12" s="48">
        <v>111583.50599999999</v>
      </c>
      <c r="I12" s="48">
        <v>102064.423</v>
      </c>
      <c r="J12" s="48">
        <v>125824.05499999999</v>
      </c>
      <c r="K12" s="48">
        <v>155071.97</v>
      </c>
      <c r="L12" s="48">
        <v>107491.726</v>
      </c>
      <c r="M12" s="48">
        <v>96729.304999999993</v>
      </c>
      <c r="N12" s="48">
        <v>104166</v>
      </c>
      <c r="O12" s="48">
        <v>96204</v>
      </c>
      <c r="P12" s="48">
        <v>105800.46</v>
      </c>
      <c r="Q12" s="48">
        <v>121860.909</v>
      </c>
      <c r="R12" s="48">
        <v>145992.49100000001</v>
      </c>
      <c r="S12" s="48">
        <v>206322.073</v>
      </c>
      <c r="T12" s="48">
        <v>164508.58799999999</v>
      </c>
      <c r="U12" s="48">
        <v>161625.75200000001</v>
      </c>
    </row>
    <row r="13" spans="1:21" ht="30" customHeight="1" x14ac:dyDescent="0.2">
      <c r="A13" s="110" t="s">
        <v>426</v>
      </c>
      <c r="B13" s="111" t="s">
        <v>888</v>
      </c>
      <c r="C13" s="112" t="s">
        <v>427</v>
      </c>
      <c r="D13" s="23" t="s">
        <v>1195</v>
      </c>
      <c r="E13" s="47">
        <v>3608973.9509999999</v>
      </c>
      <c r="F13" s="47">
        <v>3262331</v>
      </c>
      <c r="G13" s="47">
        <v>3343512</v>
      </c>
      <c r="H13" s="47">
        <v>3217440.3670000001</v>
      </c>
      <c r="I13" s="47">
        <v>3482991.4447599999</v>
      </c>
      <c r="J13" s="47">
        <v>3299191.1902899998</v>
      </c>
      <c r="K13" s="47">
        <v>3202092.0716200001</v>
      </c>
      <c r="L13" s="47">
        <v>3219053.48538</v>
      </c>
      <c r="M13" s="47">
        <v>3246877</v>
      </c>
      <c r="N13" s="47">
        <v>3117755</v>
      </c>
      <c r="O13" s="47">
        <v>2953694</v>
      </c>
      <c r="P13" s="47">
        <v>2821588.85</v>
      </c>
      <c r="Q13" s="47">
        <v>2902278.2370000002</v>
      </c>
      <c r="R13" s="47">
        <v>2851868.55</v>
      </c>
      <c r="S13" s="47">
        <v>2745694.852</v>
      </c>
      <c r="T13" s="47">
        <v>2782156.6490000002</v>
      </c>
      <c r="U13" s="47">
        <v>2645276.5989999999</v>
      </c>
    </row>
    <row r="14" spans="1:21" ht="30" customHeight="1" x14ac:dyDescent="0.2">
      <c r="A14" s="110" t="s">
        <v>426</v>
      </c>
      <c r="B14" s="111" t="s">
        <v>888</v>
      </c>
      <c r="C14" s="112" t="s">
        <v>427</v>
      </c>
      <c r="D14" s="24" t="s">
        <v>1196</v>
      </c>
      <c r="E14" s="48">
        <v>2004660.514</v>
      </c>
      <c r="F14" s="48">
        <v>1617475.889</v>
      </c>
      <c r="G14" s="48">
        <v>1636447.2779999999</v>
      </c>
      <c r="H14" s="48">
        <v>1638161.318</v>
      </c>
      <c r="I14" s="48">
        <v>1753054.0689999999</v>
      </c>
      <c r="J14" s="48">
        <v>1728712.2860000001</v>
      </c>
      <c r="K14" s="48">
        <v>1778495.882</v>
      </c>
      <c r="L14" s="48">
        <v>1797467.723</v>
      </c>
      <c r="M14" s="48">
        <v>1793688.476</v>
      </c>
      <c r="N14" s="48">
        <v>1795180</v>
      </c>
      <c r="O14" s="48">
        <v>1767622</v>
      </c>
      <c r="P14" s="48">
        <v>1699592.9010000001</v>
      </c>
      <c r="Q14" s="48">
        <v>1778913.689</v>
      </c>
      <c r="R14" s="48">
        <v>1763367.415</v>
      </c>
      <c r="S14" s="48">
        <v>1848726.6470000001</v>
      </c>
      <c r="T14" s="48">
        <v>2145392.1570000001</v>
      </c>
      <c r="U14" s="48">
        <v>2103347.9160000002</v>
      </c>
    </row>
    <row r="15" spans="1:21" ht="30" customHeight="1" x14ac:dyDescent="0.2">
      <c r="A15" s="110" t="s">
        <v>428</v>
      </c>
      <c r="B15" s="111" t="s">
        <v>888</v>
      </c>
      <c r="C15" s="112" t="s">
        <v>429</v>
      </c>
      <c r="D15" s="23" t="s">
        <v>1195</v>
      </c>
      <c r="E15" s="47">
        <v>685893.12300000002</v>
      </c>
      <c r="F15" s="47">
        <v>605650</v>
      </c>
      <c r="G15" s="47">
        <v>634140</v>
      </c>
      <c r="H15" s="47">
        <v>644345.451</v>
      </c>
      <c r="I15" s="47">
        <v>675889.40930000006</v>
      </c>
      <c r="J15" s="47">
        <v>700095.93472999998</v>
      </c>
      <c r="K15" s="47">
        <v>654522.30032000004</v>
      </c>
      <c r="L15" s="47">
        <v>687760.80717000004</v>
      </c>
      <c r="M15" s="47">
        <v>998939.58299999998</v>
      </c>
      <c r="N15" s="47">
        <v>658325</v>
      </c>
      <c r="O15" s="47">
        <v>734218</v>
      </c>
      <c r="P15" s="47">
        <v>629629.90500000003</v>
      </c>
      <c r="Q15" s="47">
        <v>575504.22499999998</v>
      </c>
      <c r="R15" s="47">
        <v>440450.51299999998</v>
      </c>
      <c r="S15" s="47">
        <v>420851.91</v>
      </c>
      <c r="T15" s="47">
        <v>411478.49599999998</v>
      </c>
      <c r="U15" s="47">
        <v>407428.272</v>
      </c>
    </row>
    <row r="16" spans="1:21" ht="30" customHeight="1" x14ac:dyDescent="0.2">
      <c r="A16" s="110" t="s">
        <v>428</v>
      </c>
      <c r="B16" s="111" t="s">
        <v>888</v>
      </c>
      <c r="C16" s="112" t="s">
        <v>429</v>
      </c>
      <c r="D16" s="24" t="s">
        <v>1196</v>
      </c>
      <c r="E16" s="48">
        <v>232371.7</v>
      </c>
      <c r="F16" s="48">
        <v>184101.25599999999</v>
      </c>
      <c r="G16" s="48">
        <v>193557.00200000001</v>
      </c>
      <c r="H16" s="48">
        <v>239827.21599999999</v>
      </c>
      <c r="I16" s="48">
        <v>233810.234</v>
      </c>
      <c r="J16" s="48">
        <v>276715.68</v>
      </c>
      <c r="K16" s="48">
        <v>263411.34100000001</v>
      </c>
      <c r="L16" s="48">
        <v>254567.30499999999</v>
      </c>
      <c r="M16" s="48">
        <v>333443.00799999997</v>
      </c>
      <c r="N16" s="48">
        <v>260213</v>
      </c>
      <c r="O16" s="48">
        <v>288026</v>
      </c>
      <c r="P16" s="48">
        <v>265522.848</v>
      </c>
      <c r="Q16" s="48">
        <v>214298.71599999999</v>
      </c>
      <c r="R16" s="48">
        <v>177857.37299999999</v>
      </c>
      <c r="S16" s="48">
        <v>191938.728</v>
      </c>
      <c r="T16" s="48">
        <v>195337.875</v>
      </c>
      <c r="U16" s="48">
        <v>198089.954</v>
      </c>
    </row>
    <row r="17" spans="1:21" ht="30" customHeight="1" x14ac:dyDescent="0.2">
      <c r="A17" s="110" t="s">
        <v>430</v>
      </c>
      <c r="B17" s="111" t="s">
        <v>888</v>
      </c>
      <c r="C17" s="112" t="s">
        <v>431</v>
      </c>
      <c r="D17" s="23" t="s">
        <v>1195</v>
      </c>
      <c r="E17" s="47">
        <v>103050.018</v>
      </c>
      <c r="F17" s="47">
        <v>101768.204</v>
      </c>
      <c r="G17" s="47">
        <v>112682.958</v>
      </c>
      <c r="H17" s="47">
        <v>112833.973</v>
      </c>
      <c r="I17" s="47">
        <v>122753.92</v>
      </c>
      <c r="J17" s="47">
        <v>126029.11599999999</v>
      </c>
      <c r="K17" s="47">
        <v>126037.88</v>
      </c>
      <c r="L17" s="47">
        <v>130230.026</v>
      </c>
      <c r="M17" s="47">
        <v>133747.783</v>
      </c>
      <c r="N17" s="47">
        <v>144725</v>
      </c>
      <c r="O17" s="47">
        <v>156493</v>
      </c>
      <c r="P17" s="47">
        <v>141908.88699999999</v>
      </c>
      <c r="Q17" s="47">
        <v>167003.44899999999</v>
      </c>
      <c r="R17" s="47">
        <v>164208.79399999999</v>
      </c>
      <c r="S17" s="47">
        <v>168304.75200000001</v>
      </c>
      <c r="T17" s="47">
        <v>178135.91899999999</v>
      </c>
      <c r="U17" s="47">
        <v>187445.834</v>
      </c>
    </row>
    <row r="18" spans="1:21" ht="30" customHeight="1" x14ac:dyDescent="0.2">
      <c r="A18" s="110" t="s">
        <v>430</v>
      </c>
      <c r="B18" s="111" t="s">
        <v>888</v>
      </c>
      <c r="C18" s="112" t="s">
        <v>431</v>
      </c>
      <c r="D18" s="24" t="s">
        <v>1196</v>
      </c>
      <c r="E18" s="48">
        <v>163536.88800000001</v>
      </c>
      <c r="F18" s="48">
        <v>149458.59599999999</v>
      </c>
      <c r="G18" s="48">
        <v>181717.89600000001</v>
      </c>
      <c r="H18" s="48">
        <v>168138.39499999999</v>
      </c>
      <c r="I18" s="48">
        <v>187590.85399999999</v>
      </c>
      <c r="J18" s="48">
        <v>213473.236</v>
      </c>
      <c r="K18" s="48">
        <v>207075.82199999999</v>
      </c>
      <c r="L18" s="48">
        <v>222656.58</v>
      </c>
      <c r="M18" s="48">
        <v>209477.283</v>
      </c>
      <c r="N18" s="48">
        <v>241966</v>
      </c>
      <c r="O18" s="48">
        <v>275695</v>
      </c>
      <c r="P18" s="48">
        <v>257649.69</v>
      </c>
      <c r="Q18" s="48">
        <v>309573.63699999999</v>
      </c>
      <c r="R18" s="48">
        <v>302210.53600000002</v>
      </c>
      <c r="S18" s="48">
        <v>338084.201</v>
      </c>
      <c r="T18" s="48">
        <v>418458.67499999999</v>
      </c>
      <c r="U18" s="48">
        <v>438288.20699999999</v>
      </c>
    </row>
    <row r="19" spans="1:21" ht="30" customHeight="1" x14ac:dyDescent="0.2">
      <c r="A19" s="110" t="s">
        <v>432</v>
      </c>
      <c r="B19" s="111" t="s">
        <v>888</v>
      </c>
      <c r="C19" s="112" t="s">
        <v>433</v>
      </c>
      <c r="D19" s="23" t="s">
        <v>1195</v>
      </c>
      <c r="E19" s="47">
        <v>3295.0430000000001</v>
      </c>
      <c r="F19" s="47">
        <v>3285.143</v>
      </c>
      <c r="G19" s="47">
        <v>30082.880000000001</v>
      </c>
      <c r="H19" s="47" t="s">
        <v>1199</v>
      </c>
      <c r="I19" s="47">
        <v>643.48857142857105</v>
      </c>
      <c r="J19" s="47">
        <v>2835.3228571428599</v>
      </c>
      <c r="K19" s="47">
        <v>3462.74285714286</v>
      </c>
      <c r="L19" s="47">
        <v>2656.7114285714301</v>
      </c>
      <c r="M19" s="47">
        <v>1740.1</v>
      </c>
      <c r="N19" s="47">
        <v>1854</v>
      </c>
      <c r="O19" s="47">
        <v>3236</v>
      </c>
      <c r="P19" s="47">
        <v>8388.8490000000002</v>
      </c>
      <c r="Q19" s="47">
        <v>8698.0290000000005</v>
      </c>
      <c r="R19" s="47">
        <v>7379.9049999999997</v>
      </c>
      <c r="S19" s="47">
        <v>8914.2710000000006</v>
      </c>
      <c r="T19" s="47">
        <v>9150.7209999999995</v>
      </c>
      <c r="U19" s="47">
        <v>8153.5230000000001</v>
      </c>
    </row>
    <row r="20" spans="1:21" ht="30" customHeight="1" x14ac:dyDescent="0.2">
      <c r="A20" s="110" t="s">
        <v>432</v>
      </c>
      <c r="B20" s="111" t="s">
        <v>888</v>
      </c>
      <c r="C20" s="112" t="s">
        <v>433</v>
      </c>
      <c r="D20" s="24" t="s">
        <v>1196</v>
      </c>
      <c r="E20" s="48">
        <v>4066.0129999999999</v>
      </c>
      <c r="F20" s="48">
        <v>3578.4859999999999</v>
      </c>
      <c r="G20" s="48">
        <v>38363.379000000001</v>
      </c>
      <c r="H20" s="48" t="s">
        <v>1199</v>
      </c>
      <c r="I20" s="48">
        <v>1595.5250000000001</v>
      </c>
      <c r="J20" s="48">
        <v>2946.69</v>
      </c>
      <c r="K20" s="48">
        <v>3054.319</v>
      </c>
      <c r="L20" s="48">
        <v>3074.7159999999999</v>
      </c>
      <c r="M20" s="48">
        <v>3982.288</v>
      </c>
      <c r="N20" s="48">
        <v>4940</v>
      </c>
      <c r="O20" s="48">
        <v>5748</v>
      </c>
      <c r="P20" s="48">
        <v>14027.566999999999</v>
      </c>
      <c r="Q20" s="48">
        <v>15711.609</v>
      </c>
      <c r="R20" s="48">
        <v>17145.196</v>
      </c>
      <c r="S20" s="48">
        <v>26899.448</v>
      </c>
      <c r="T20" s="48">
        <v>24862.781999999999</v>
      </c>
      <c r="U20" s="48">
        <v>25952.812999999998</v>
      </c>
    </row>
    <row r="21" spans="1:21" ht="30" customHeight="1" x14ac:dyDescent="0.2">
      <c r="A21" s="110" t="s">
        <v>434</v>
      </c>
      <c r="B21" s="111" t="s">
        <v>888</v>
      </c>
      <c r="C21" s="112" t="s">
        <v>435</v>
      </c>
      <c r="D21" s="23" t="s">
        <v>1195</v>
      </c>
      <c r="E21" s="47">
        <v>235080.12700000001</v>
      </c>
      <c r="F21" s="47">
        <v>236497.81400000001</v>
      </c>
      <c r="G21" s="47">
        <v>235104.33499999999</v>
      </c>
      <c r="H21" s="47">
        <v>260023.96599999999</v>
      </c>
      <c r="I21" s="47">
        <v>273073.61599999998</v>
      </c>
      <c r="J21" s="47">
        <v>270787.38900000002</v>
      </c>
      <c r="K21" s="47">
        <v>257423.462</v>
      </c>
      <c r="L21" s="47">
        <v>292791.81900000002</v>
      </c>
      <c r="M21" s="47">
        <v>306352.01799999998</v>
      </c>
      <c r="N21" s="47">
        <v>315351</v>
      </c>
      <c r="O21" s="47">
        <v>327563</v>
      </c>
      <c r="P21" s="47">
        <v>318393.29300000001</v>
      </c>
      <c r="Q21" s="47">
        <v>328476.48200000002</v>
      </c>
      <c r="R21" s="47">
        <v>362011.179</v>
      </c>
      <c r="S21" s="47">
        <v>370813.87400000001</v>
      </c>
      <c r="T21" s="47">
        <v>357141.49599999998</v>
      </c>
      <c r="U21" s="47">
        <v>364660.04399999999</v>
      </c>
    </row>
    <row r="22" spans="1:21" ht="30" customHeight="1" x14ac:dyDescent="0.2">
      <c r="A22" s="110" t="s">
        <v>434</v>
      </c>
      <c r="B22" s="111" t="s">
        <v>888</v>
      </c>
      <c r="C22" s="112" t="s">
        <v>435</v>
      </c>
      <c r="D22" s="24" t="s">
        <v>1196</v>
      </c>
      <c r="E22" s="48">
        <v>464856.75900000002</v>
      </c>
      <c r="F22" s="48">
        <v>445694.72899999999</v>
      </c>
      <c r="G22" s="48">
        <v>437216.25900000002</v>
      </c>
      <c r="H22" s="48">
        <v>512113.005</v>
      </c>
      <c r="I22" s="48">
        <v>541905.02599999995</v>
      </c>
      <c r="J22" s="48">
        <v>569227.60499999998</v>
      </c>
      <c r="K22" s="48">
        <v>580061.08600000001</v>
      </c>
      <c r="L22" s="48">
        <v>650681.46600000001</v>
      </c>
      <c r="M22" s="48">
        <v>658740.56900000002</v>
      </c>
      <c r="N22" s="48">
        <v>725767</v>
      </c>
      <c r="O22" s="48">
        <v>825105</v>
      </c>
      <c r="P22" s="48">
        <v>853275.86899999995</v>
      </c>
      <c r="Q22" s="48">
        <v>877774.45900000003</v>
      </c>
      <c r="R22" s="48">
        <v>973755.38100000005</v>
      </c>
      <c r="S22" s="48">
        <v>1123330.469</v>
      </c>
      <c r="T22" s="48">
        <v>1217254.4639999999</v>
      </c>
      <c r="U22" s="48">
        <v>1226371.05</v>
      </c>
    </row>
    <row r="23" spans="1:21" ht="30" customHeight="1" x14ac:dyDescent="0.2">
      <c r="A23" s="110" t="s">
        <v>436</v>
      </c>
      <c r="B23" s="111" t="s">
        <v>888</v>
      </c>
      <c r="C23" s="112" t="s">
        <v>437</v>
      </c>
      <c r="D23" s="23" t="s">
        <v>1195</v>
      </c>
      <c r="E23" s="47">
        <v>458417.5</v>
      </c>
      <c r="F23" s="47">
        <v>504726.96</v>
      </c>
      <c r="G23" s="47">
        <v>522796.337</v>
      </c>
      <c r="H23" s="47">
        <v>420958.40600000002</v>
      </c>
      <c r="I23" s="47">
        <v>398936.91142857098</v>
      </c>
      <c r="J23" s="47">
        <v>401217.78</v>
      </c>
      <c r="K23" s="47">
        <v>398188.80285714299</v>
      </c>
      <c r="L23" s="47">
        <v>385868.29142857098</v>
      </c>
      <c r="M23" s="47">
        <v>340582.57699999999</v>
      </c>
      <c r="N23" s="47">
        <v>375403</v>
      </c>
      <c r="O23" s="47">
        <v>369132</v>
      </c>
      <c r="P23" s="47">
        <v>347851.641</v>
      </c>
      <c r="Q23" s="47">
        <v>281782.88799999998</v>
      </c>
      <c r="R23" s="47">
        <v>286621.76</v>
      </c>
      <c r="S23" s="47">
        <v>281951.163</v>
      </c>
      <c r="T23" s="47">
        <v>279038.87699999998</v>
      </c>
      <c r="U23" s="47">
        <v>280113.576</v>
      </c>
    </row>
    <row r="24" spans="1:21" ht="30" customHeight="1" x14ac:dyDescent="0.2">
      <c r="A24" s="110" t="s">
        <v>436</v>
      </c>
      <c r="B24" s="111" t="s">
        <v>888</v>
      </c>
      <c r="C24" s="112" t="s">
        <v>437</v>
      </c>
      <c r="D24" s="24" t="s">
        <v>1196</v>
      </c>
      <c r="E24" s="48">
        <v>556709.45299999998</v>
      </c>
      <c r="F24" s="48">
        <v>523712.49</v>
      </c>
      <c r="G24" s="48">
        <v>578894.23400000005</v>
      </c>
      <c r="H24" s="48">
        <v>613055.67799999996</v>
      </c>
      <c r="I24" s="48">
        <v>531587.34199999995</v>
      </c>
      <c r="J24" s="48">
        <v>565486.41</v>
      </c>
      <c r="K24" s="48">
        <v>574017.96100000001</v>
      </c>
      <c r="L24" s="48">
        <v>507490.07900000003</v>
      </c>
      <c r="M24" s="48">
        <v>451191.12699999998</v>
      </c>
      <c r="N24" s="48">
        <v>541117</v>
      </c>
      <c r="O24" s="48">
        <v>585619</v>
      </c>
      <c r="P24" s="48">
        <v>524395.73899999994</v>
      </c>
      <c r="Q24" s="48">
        <v>461733.70899999997</v>
      </c>
      <c r="R24" s="48">
        <v>497981.34100000001</v>
      </c>
      <c r="S24" s="48">
        <v>620273.75800000003</v>
      </c>
      <c r="T24" s="48">
        <v>614676.18099999998</v>
      </c>
      <c r="U24" s="48">
        <v>703827.38899999997</v>
      </c>
    </row>
    <row r="25" spans="1:21" ht="30" customHeight="1" x14ac:dyDescent="0.2">
      <c r="A25" s="110" t="s">
        <v>462</v>
      </c>
      <c r="B25" s="111" t="s">
        <v>888</v>
      </c>
      <c r="C25" s="112" t="s">
        <v>463</v>
      </c>
      <c r="D25" s="23" t="s">
        <v>1195</v>
      </c>
      <c r="E25" s="47">
        <v>526802.44900000002</v>
      </c>
      <c r="F25" s="47">
        <v>523007.36200000002</v>
      </c>
      <c r="G25" s="47">
        <v>531843.92200000002</v>
      </c>
      <c r="H25" s="47">
        <v>531117.255</v>
      </c>
      <c r="I25" s="47">
        <v>568974.89599999995</v>
      </c>
      <c r="J25" s="47">
        <v>578397.071</v>
      </c>
      <c r="K25" s="47">
        <v>546959.83100000001</v>
      </c>
      <c r="L25" s="47">
        <v>554453.78599999996</v>
      </c>
      <c r="M25" s="47">
        <v>510081.45299999998</v>
      </c>
      <c r="N25" s="47">
        <v>591337</v>
      </c>
      <c r="O25" s="47">
        <v>530712</v>
      </c>
      <c r="P25" s="47">
        <v>487051.67099999997</v>
      </c>
      <c r="Q25" s="47">
        <v>632507.31099999999</v>
      </c>
      <c r="R25" s="47">
        <v>624977.50699999998</v>
      </c>
      <c r="S25" s="47" t="s">
        <v>1200</v>
      </c>
      <c r="T25" s="47" t="s">
        <v>1200</v>
      </c>
      <c r="U25" s="47" t="s">
        <v>1200</v>
      </c>
    </row>
    <row r="26" spans="1:21" ht="30" customHeight="1" x14ac:dyDescent="0.2">
      <c r="A26" s="110" t="s">
        <v>462</v>
      </c>
      <c r="B26" s="111" t="s">
        <v>888</v>
      </c>
      <c r="C26" s="112" t="s">
        <v>463</v>
      </c>
      <c r="D26" s="24" t="s">
        <v>1196</v>
      </c>
      <c r="E26" s="48">
        <v>584579.87600000005</v>
      </c>
      <c r="F26" s="48">
        <v>561660.424</v>
      </c>
      <c r="G26" s="48">
        <v>546900.12399999995</v>
      </c>
      <c r="H26" s="48">
        <v>555709.451</v>
      </c>
      <c r="I26" s="48">
        <v>618721.89</v>
      </c>
      <c r="J26" s="48">
        <v>661474.52399999998</v>
      </c>
      <c r="K26" s="48">
        <v>637242.90899999999</v>
      </c>
      <c r="L26" s="48">
        <v>652310.03099999996</v>
      </c>
      <c r="M26" s="48">
        <v>580484.71</v>
      </c>
      <c r="N26" s="48">
        <v>705503</v>
      </c>
      <c r="O26" s="48">
        <v>663187</v>
      </c>
      <c r="P26" s="48">
        <v>653142.27500000002</v>
      </c>
      <c r="Q26" s="48">
        <v>862150.82799999998</v>
      </c>
      <c r="R26" s="48">
        <v>865463.1</v>
      </c>
      <c r="S26" s="48" t="s">
        <v>1200</v>
      </c>
      <c r="T26" s="48" t="s">
        <v>1200</v>
      </c>
      <c r="U26" s="48" t="s">
        <v>1200</v>
      </c>
    </row>
    <row r="27" spans="1:21" ht="30" customHeight="1" x14ac:dyDescent="0.2">
      <c r="A27" s="110" t="s">
        <v>464</v>
      </c>
      <c r="B27" s="111" t="s">
        <v>888</v>
      </c>
      <c r="C27" s="112" t="s">
        <v>463</v>
      </c>
      <c r="D27" s="23" t="s">
        <v>1195</v>
      </c>
      <c r="E27" s="47" t="s">
        <v>1200</v>
      </c>
      <c r="F27" s="47" t="s">
        <v>1200</v>
      </c>
      <c r="G27" s="47" t="s">
        <v>1200</v>
      </c>
      <c r="H27" s="47" t="s">
        <v>1200</v>
      </c>
      <c r="I27" s="47" t="s">
        <v>1200</v>
      </c>
      <c r="J27" s="47" t="s">
        <v>1200</v>
      </c>
      <c r="K27" s="47" t="s">
        <v>1200</v>
      </c>
      <c r="L27" s="47" t="s">
        <v>1200</v>
      </c>
      <c r="M27" s="47" t="s">
        <v>1200</v>
      </c>
      <c r="N27" s="47" t="s">
        <v>1200</v>
      </c>
      <c r="O27" s="47" t="s">
        <v>1200</v>
      </c>
      <c r="P27" s="47" t="s">
        <v>1200</v>
      </c>
      <c r="Q27" s="47" t="s">
        <v>1200</v>
      </c>
      <c r="R27" s="47" t="s">
        <v>1200</v>
      </c>
      <c r="S27" s="47">
        <v>592286.51500000001</v>
      </c>
      <c r="T27" s="47">
        <v>602968.97600000002</v>
      </c>
      <c r="U27" s="47">
        <v>611179.31099999999</v>
      </c>
    </row>
    <row r="28" spans="1:21" ht="30" customHeight="1" x14ac:dyDescent="0.2">
      <c r="A28" s="110" t="s">
        <v>464</v>
      </c>
      <c r="B28" s="111" t="s">
        <v>888</v>
      </c>
      <c r="C28" s="112" t="s">
        <v>463</v>
      </c>
      <c r="D28" s="24" t="s">
        <v>1196</v>
      </c>
      <c r="E28" s="48" t="s">
        <v>1200</v>
      </c>
      <c r="F28" s="48" t="s">
        <v>1200</v>
      </c>
      <c r="G28" s="48" t="s">
        <v>1200</v>
      </c>
      <c r="H28" s="48" t="s">
        <v>1200</v>
      </c>
      <c r="I28" s="48" t="s">
        <v>1200</v>
      </c>
      <c r="J28" s="48" t="s">
        <v>1200</v>
      </c>
      <c r="K28" s="48" t="s">
        <v>1200</v>
      </c>
      <c r="L28" s="48" t="s">
        <v>1200</v>
      </c>
      <c r="M28" s="48" t="s">
        <v>1200</v>
      </c>
      <c r="N28" s="48" t="s">
        <v>1200</v>
      </c>
      <c r="O28" s="48" t="s">
        <v>1200</v>
      </c>
      <c r="P28" s="48" t="s">
        <v>1200</v>
      </c>
      <c r="Q28" s="48" t="s">
        <v>1200</v>
      </c>
      <c r="R28" s="48" t="s">
        <v>1200</v>
      </c>
      <c r="S28" s="48">
        <v>884663.61499999999</v>
      </c>
      <c r="T28" s="48">
        <v>1043595.9570000001</v>
      </c>
      <c r="U28" s="48">
        <v>1044791.492</v>
      </c>
    </row>
    <row r="29" spans="1:21" ht="30" customHeight="1" x14ac:dyDescent="0.2">
      <c r="A29" s="110" t="s">
        <v>465</v>
      </c>
      <c r="B29" s="111" t="s">
        <v>888</v>
      </c>
      <c r="C29" s="112" t="s">
        <v>466</v>
      </c>
      <c r="D29" s="23" t="s">
        <v>1195</v>
      </c>
      <c r="E29" s="47" t="s">
        <v>1200</v>
      </c>
      <c r="F29" s="47" t="s">
        <v>1200</v>
      </c>
      <c r="G29" s="47" t="s">
        <v>1200</v>
      </c>
      <c r="H29" s="47" t="s">
        <v>1200</v>
      </c>
      <c r="I29" s="47" t="s">
        <v>1200</v>
      </c>
      <c r="J29" s="47" t="s">
        <v>1200</v>
      </c>
      <c r="K29" s="47" t="s">
        <v>1200</v>
      </c>
      <c r="L29" s="47" t="s">
        <v>1200</v>
      </c>
      <c r="M29" s="47" t="s">
        <v>1200</v>
      </c>
      <c r="N29" s="47" t="s">
        <v>1200</v>
      </c>
      <c r="O29" s="47" t="s">
        <v>1200</v>
      </c>
      <c r="P29" s="47" t="s">
        <v>1200</v>
      </c>
      <c r="Q29" s="47" t="s">
        <v>1200</v>
      </c>
      <c r="R29" s="47" t="s">
        <v>1200</v>
      </c>
      <c r="S29" s="47">
        <v>1589039.23</v>
      </c>
      <c r="T29" s="47">
        <v>1535087.2549999999</v>
      </c>
      <c r="U29" s="47">
        <v>1553583.9280000001</v>
      </c>
    </row>
    <row r="30" spans="1:21" ht="30" customHeight="1" x14ac:dyDescent="0.2">
      <c r="A30" s="110" t="s">
        <v>465</v>
      </c>
      <c r="B30" s="111" t="s">
        <v>888</v>
      </c>
      <c r="C30" s="112" t="s">
        <v>466</v>
      </c>
      <c r="D30" s="24" t="s">
        <v>1196</v>
      </c>
      <c r="E30" s="48" t="s">
        <v>1200</v>
      </c>
      <c r="F30" s="48" t="s">
        <v>1200</v>
      </c>
      <c r="G30" s="48" t="s">
        <v>1200</v>
      </c>
      <c r="H30" s="48" t="s">
        <v>1200</v>
      </c>
      <c r="I30" s="48" t="s">
        <v>1200</v>
      </c>
      <c r="J30" s="48" t="s">
        <v>1200</v>
      </c>
      <c r="K30" s="48" t="s">
        <v>1200</v>
      </c>
      <c r="L30" s="48" t="s">
        <v>1200</v>
      </c>
      <c r="M30" s="48" t="s">
        <v>1200</v>
      </c>
      <c r="N30" s="48" t="s">
        <v>1200</v>
      </c>
      <c r="O30" s="48" t="s">
        <v>1200</v>
      </c>
      <c r="P30" s="48" t="s">
        <v>1200</v>
      </c>
      <c r="Q30" s="48" t="s">
        <v>1200</v>
      </c>
      <c r="R30" s="48" t="s">
        <v>1200</v>
      </c>
      <c r="S30" s="48">
        <v>2880804.0060000001</v>
      </c>
      <c r="T30" s="48">
        <v>3239090.0759999999</v>
      </c>
      <c r="U30" s="48">
        <v>3317498.23</v>
      </c>
    </row>
    <row r="31" spans="1:21" ht="30" customHeight="1" x14ac:dyDescent="0.2">
      <c r="A31" s="110" t="s">
        <v>467</v>
      </c>
      <c r="B31" s="111" t="s">
        <v>888</v>
      </c>
      <c r="C31" s="112" t="s">
        <v>468</v>
      </c>
      <c r="D31" s="23" t="s">
        <v>1195</v>
      </c>
      <c r="E31" s="47">
        <v>1642022.3119999999</v>
      </c>
      <c r="F31" s="47">
        <v>1661900.189</v>
      </c>
      <c r="G31" s="47">
        <v>1747481.8030000001</v>
      </c>
      <c r="H31" s="47">
        <v>1764070.8770000001</v>
      </c>
      <c r="I31" s="47">
        <v>1707416.601</v>
      </c>
      <c r="J31" s="47">
        <v>1729423.094</v>
      </c>
      <c r="K31" s="47">
        <v>1660847.9369999999</v>
      </c>
      <c r="L31" s="47">
        <v>1626620.1580000001</v>
      </c>
      <c r="M31" s="47">
        <v>1542127.6340000001</v>
      </c>
      <c r="N31" s="47">
        <v>1604160</v>
      </c>
      <c r="O31" s="47">
        <v>1651092</v>
      </c>
      <c r="P31" s="47">
        <v>1382496.9550000001</v>
      </c>
      <c r="Q31" s="47">
        <v>1615604.8149999999</v>
      </c>
      <c r="R31" s="47">
        <v>1580282.175</v>
      </c>
      <c r="S31" s="47" t="s">
        <v>1200</v>
      </c>
      <c r="T31" s="47" t="s">
        <v>1200</v>
      </c>
      <c r="U31" s="47" t="s">
        <v>1200</v>
      </c>
    </row>
    <row r="32" spans="1:21" ht="30" customHeight="1" x14ac:dyDescent="0.2">
      <c r="A32" s="110" t="s">
        <v>467</v>
      </c>
      <c r="B32" s="111" t="s">
        <v>888</v>
      </c>
      <c r="C32" s="112" t="s">
        <v>468</v>
      </c>
      <c r="D32" s="24" t="s">
        <v>1196</v>
      </c>
      <c r="E32" s="48">
        <v>2351127.59</v>
      </c>
      <c r="F32" s="48">
        <v>2230639.1830000002</v>
      </c>
      <c r="G32" s="48">
        <v>2335047.8190000001</v>
      </c>
      <c r="H32" s="48">
        <v>2442724.6949999998</v>
      </c>
      <c r="I32" s="48">
        <v>2453738.8020000001</v>
      </c>
      <c r="J32" s="48">
        <v>2515148.5550000002</v>
      </c>
      <c r="K32" s="48">
        <v>2419936.1749999998</v>
      </c>
      <c r="L32" s="48">
        <v>2376126.0150000001</v>
      </c>
      <c r="M32" s="48">
        <v>2247552.031</v>
      </c>
      <c r="N32" s="48">
        <v>2392533</v>
      </c>
      <c r="O32" s="48">
        <v>2544770</v>
      </c>
      <c r="P32" s="48">
        <v>2335713.0449999999</v>
      </c>
      <c r="Q32" s="48">
        <v>2681691.909</v>
      </c>
      <c r="R32" s="48">
        <v>2688125.3250000002</v>
      </c>
      <c r="S32" s="48" t="s">
        <v>1200</v>
      </c>
      <c r="T32" s="48" t="s">
        <v>1200</v>
      </c>
      <c r="U32" s="48" t="s">
        <v>1200</v>
      </c>
    </row>
    <row r="33" spans="1:21" ht="30" customHeight="1" x14ac:dyDescent="0.2">
      <c r="A33" s="110" t="s">
        <v>469</v>
      </c>
      <c r="B33" s="111" t="s">
        <v>888</v>
      </c>
      <c r="C33" s="112" t="s">
        <v>470</v>
      </c>
      <c r="D33" s="23" t="s">
        <v>1195</v>
      </c>
      <c r="E33" s="47">
        <v>25900.559000000001</v>
      </c>
      <c r="F33" s="47">
        <v>27928.050999999999</v>
      </c>
      <c r="G33" s="47">
        <v>28167.357</v>
      </c>
      <c r="H33" s="47">
        <v>27561.527999999998</v>
      </c>
      <c r="I33" s="47">
        <v>25613.137999999999</v>
      </c>
      <c r="J33" s="47">
        <v>22028.653999999999</v>
      </c>
      <c r="K33" s="47">
        <v>18510.760999999999</v>
      </c>
      <c r="L33" s="47">
        <v>20530.048999999999</v>
      </c>
      <c r="M33" s="47">
        <v>22195.161</v>
      </c>
      <c r="N33" s="47">
        <v>21092</v>
      </c>
      <c r="O33" s="47">
        <v>21692</v>
      </c>
      <c r="P33" s="47">
        <v>22585.683000000001</v>
      </c>
      <c r="Q33" s="47">
        <v>22250.800999999999</v>
      </c>
      <c r="R33" s="47">
        <v>26772.342000000001</v>
      </c>
      <c r="S33" s="47">
        <v>20928.420999999998</v>
      </c>
      <c r="T33" s="47">
        <v>22379.276000000002</v>
      </c>
      <c r="U33" s="47">
        <v>24333.912</v>
      </c>
    </row>
    <row r="34" spans="1:21" ht="30" customHeight="1" x14ac:dyDescent="0.2">
      <c r="A34" s="110" t="s">
        <v>469</v>
      </c>
      <c r="B34" s="111" t="s">
        <v>888</v>
      </c>
      <c r="C34" s="112" t="s">
        <v>470</v>
      </c>
      <c r="D34" s="24" t="s">
        <v>1196</v>
      </c>
      <c r="E34" s="48">
        <v>44056.23</v>
      </c>
      <c r="F34" s="48">
        <v>33899.620000000003</v>
      </c>
      <c r="G34" s="48">
        <v>48705.3</v>
      </c>
      <c r="H34" s="48">
        <v>53819.262999999999</v>
      </c>
      <c r="I34" s="48">
        <v>47769.644</v>
      </c>
      <c r="J34" s="48">
        <v>52236.184999999998</v>
      </c>
      <c r="K34" s="48">
        <v>45089.478999999999</v>
      </c>
      <c r="L34" s="48">
        <v>32155.523000000001</v>
      </c>
      <c r="M34" s="48">
        <v>30033.912</v>
      </c>
      <c r="N34" s="48">
        <v>30757</v>
      </c>
      <c r="O34" s="48">
        <v>24622</v>
      </c>
      <c r="P34" s="48">
        <v>35404.834000000003</v>
      </c>
      <c r="Q34" s="48">
        <v>40235.212</v>
      </c>
      <c r="R34" s="48">
        <v>54937.362000000001</v>
      </c>
      <c r="S34" s="48">
        <v>64719.853999999999</v>
      </c>
      <c r="T34" s="48">
        <v>47084.186999999998</v>
      </c>
      <c r="U34" s="48">
        <v>50367.322</v>
      </c>
    </row>
    <row r="35" spans="1:21" ht="30" customHeight="1" x14ac:dyDescent="0.2">
      <c r="A35" s="110" t="s">
        <v>471</v>
      </c>
      <c r="B35" s="111" t="s">
        <v>888</v>
      </c>
      <c r="C35" s="112" t="s">
        <v>472</v>
      </c>
      <c r="D35" s="23" t="s">
        <v>1195</v>
      </c>
      <c r="E35" s="47">
        <v>27024.653999999999</v>
      </c>
      <c r="F35" s="47">
        <v>25952.239000000001</v>
      </c>
      <c r="G35" s="47">
        <v>21333.626</v>
      </c>
      <c r="H35" s="47">
        <v>22072.375</v>
      </c>
      <c r="I35" s="47">
        <v>19675.093000000001</v>
      </c>
      <c r="J35" s="47">
        <v>20761.245999999999</v>
      </c>
      <c r="K35" s="47">
        <v>20038.71</v>
      </c>
      <c r="L35" s="47">
        <v>21808.958999999999</v>
      </c>
      <c r="M35" s="47">
        <v>24385.069</v>
      </c>
      <c r="N35" s="47">
        <v>29991</v>
      </c>
      <c r="O35" s="47">
        <v>35110</v>
      </c>
      <c r="P35" s="47">
        <v>35619.417999999998</v>
      </c>
      <c r="Q35" s="47">
        <v>38854.584999999999</v>
      </c>
      <c r="R35" s="47">
        <v>38825.987000000001</v>
      </c>
      <c r="S35" s="47">
        <v>39842.080999999998</v>
      </c>
      <c r="T35" s="47">
        <v>37564.462</v>
      </c>
      <c r="U35" s="47">
        <v>31189.088</v>
      </c>
    </row>
    <row r="36" spans="1:21" ht="30" customHeight="1" x14ac:dyDescent="0.2">
      <c r="A36" s="110" t="s">
        <v>471</v>
      </c>
      <c r="B36" s="111" t="s">
        <v>888</v>
      </c>
      <c r="C36" s="112" t="s">
        <v>472</v>
      </c>
      <c r="D36" s="24" t="s">
        <v>1196</v>
      </c>
      <c r="E36" s="48">
        <v>32290.026999999998</v>
      </c>
      <c r="F36" s="48">
        <v>23130.496999999999</v>
      </c>
      <c r="G36" s="48">
        <v>28448.26</v>
      </c>
      <c r="H36" s="48">
        <v>35849.588000000003</v>
      </c>
      <c r="I36" s="48">
        <v>30196.208999999999</v>
      </c>
      <c r="J36" s="48">
        <v>43211.902999999998</v>
      </c>
      <c r="K36" s="48">
        <v>38179.523999999998</v>
      </c>
      <c r="L36" s="48">
        <v>22817.688999999998</v>
      </c>
      <c r="M36" s="48">
        <v>19682.044999999998</v>
      </c>
      <c r="N36" s="48">
        <v>21649</v>
      </c>
      <c r="O36" s="48">
        <v>19207</v>
      </c>
      <c r="P36" s="48">
        <v>27987.985000000001</v>
      </c>
      <c r="Q36" s="48">
        <v>35883.383000000002</v>
      </c>
      <c r="R36" s="48">
        <v>40114.220999999998</v>
      </c>
      <c r="S36" s="48">
        <v>64235.712</v>
      </c>
      <c r="T36" s="48">
        <v>33946.748</v>
      </c>
      <c r="U36" s="48">
        <v>24157.235000000001</v>
      </c>
    </row>
    <row r="38" spans="1:21" x14ac:dyDescent="0.2">
      <c r="A38" s="21" t="s">
        <v>1216</v>
      </c>
    </row>
    <row r="39" spans="1:21" x14ac:dyDescent="0.2">
      <c r="A39" s="21" t="s">
        <v>1217</v>
      </c>
    </row>
    <row r="40" spans="1:21" x14ac:dyDescent="0.2">
      <c r="A40" s="22" t="s">
        <v>1255</v>
      </c>
    </row>
    <row r="41" spans="1:21" x14ac:dyDescent="0.2">
      <c r="A41" s="21" t="s">
        <v>4</v>
      </c>
    </row>
    <row r="42" spans="1:21" x14ac:dyDescent="0.2">
      <c r="A42" t="s">
        <v>2</v>
      </c>
    </row>
    <row r="43" spans="1:21" x14ac:dyDescent="0.2">
      <c r="A43" t="s">
        <v>937</v>
      </c>
    </row>
  </sheetData>
  <mergeCells count="46">
    <mergeCell ref="C35:C36"/>
    <mergeCell ref="A2:U2"/>
    <mergeCell ref="A5:U5"/>
    <mergeCell ref="C25:C26"/>
    <mergeCell ref="C27:C28"/>
    <mergeCell ref="C29:C30"/>
    <mergeCell ref="C31:C32"/>
    <mergeCell ref="C33:C34"/>
    <mergeCell ref="C15:C16"/>
    <mergeCell ref="C17:C18"/>
    <mergeCell ref="C19:C20"/>
    <mergeCell ref="C21:C22"/>
    <mergeCell ref="C23:C24"/>
    <mergeCell ref="A35:A36"/>
    <mergeCell ref="B9:B10"/>
    <mergeCell ref="B11:B12"/>
    <mergeCell ref="B13:B14"/>
    <mergeCell ref="B15:B16"/>
    <mergeCell ref="B17:B18"/>
    <mergeCell ref="B19:B20"/>
    <mergeCell ref="B21:B22"/>
    <mergeCell ref="B23:B24"/>
    <mergeCell ref="B25:B26"/>
    <mergeCell ref="B27:B28"/>
    <mergeCell ref="B29:B30"/>
    <mergeCell ref="B31:B32"/>
    <mergeCell ref="B33:B34"/>
    <mergeCell ref="B35:B36"/>
    <mergeCell ref="A25:A26"/>
    <mergeCell ref="A27:A28"/>
    <mergeCell ref="A29:A30"/>
    <mergeCell ref="A31:A32"/>
    <mergeCell ref="A33:A34"/>
    <mergeCell ref="A15:A16"/>
    <mergeCell ref="A17:A18"/>
    <mergeCell ref="A19:A20"/>
    <mergeCell ref="A21:A22"/>
    <mergeCell ref="A23:A24"/>
    <mergeCell ref="A8:B8"/>
    <mergeCell ref="C8:D8"/>
    <mergeCell ref="A9:A10"/>
    <mergeCell ref="A11:A12"/>
    <mergeCell ref="A13:A14"/>
    <mergeCell ref="C9:C10"/>
    <mergeCell ref="C11:C12"/>
    <mergeCell ref="C13:C14"/>
  </mergeCells>
  <pageMargins left="0.7" right="0.7" top="0.75" bottom="0.75" header="0.3" footer="0.3"/>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U19"/>
  <sheetViews>
    <sheetView showGridLines="0" workbookViewId="0">
      <pane xSplit="4" ySplit="8" topLeftCell="E9" activePane="bottomRight" state="frozen"/>
      <selection pane="topRight"/>
      <selection pane="bottomLeft"/>
      <selection pane="bottomRight"/>
    </sheetView>
  </sheetViews>
  <sheetFormatPr baseColWidth="10" defaultRowHeight="12.75" x14ac:dyDescent="0.2"/>
  <cols>
    <col min="1" max="1" width="12.7109375" customWidth="1"/>
    <col min="2" max="2" width="5.7109375" customWidth="1"/>
    <col min="3" max="3" width="50.7109375" customWidth="1"/>
    <col min="4" max="4" width="8.7109375" customWidth="1"/>
    <col min="5" max="21" width="13.7109375" customWidth="1"/>
  </cols>
  <sheetData>
    <row r="1" spans="1:21" x14ac:dyDescent="0.2">
      <c r="U1" s="2" t="str">
        <f>HYPERLINK("#'Sommaire'!A1", "retour sommaire")</f>
        <v>retour sommaire</v>
      </c>
    </row>
    <row r="2" spans="1:21" ht="15" x14ac:dyDescent="0.2">
      <c r="A2" s="113" t="s">
        <v>1202</v>
      </c>
      <c r="B2" s="114"/>
      <c r="C2" s="114"/>
      <c r="D2" s="114"/>
      <c r="E2" s="114"/>
      <c r="F2" s="114"/>
      <c r="G2" s="114"/>
      <c r="H2" s="114"/>
      <c r="I2" s="114"/>
      <c r="J2" s="114"/>
      <c r="K2" s="114"/>
      <c r="L2" s="114"/>
      <c r="M2" s="114"/>
      <c r="N2" s="114"/>
      <c r="O2" s="114"/>
      <c r="P2" s="114"/>
      <c r="Q2" s="114"/>
      <c r="R2" s="114"/>
      <c r="S2" s="114"/>
      <c r="T2" s="114"/>
      <c r="U2" s="114"/>
    </row>
    <row r="5" spans="1:21" ht="15" x14ac:dyDescent="0.2">
      <c r="A5" s="113" t="s">
        <v>1256</v>
      </c>
      <c r="B5" s="114"/>
      <c r="C5" s="114"/>
      <c r="D5" s="114"/>
      <c r="E5" s="114"/>
      <c r="F5" s="114"/>
      <c r="G5" s="114"/>
      <c r="H5" s="114"/>
      <c r="I5" s="114"/>
      <c r="J5" s="114"/>
      <c r="K5" s="114"/>
      <c r="L5" s="114"/>
      <c r="M5" s="114"/>
      <c r="N5" s="114"/>
      <c r="O5" s="114"/>
      <c r="P5" s="114"/>
      <c r="Q5" s="114"/>
      <c r="R5" s="114"/>
      <c r="S5" s="114"/>
      <c r="T5" s="114"/>
      <c r="U5" s="114"/>
    </row>
    <row r="6" spans="1:21" x14ac:dyDescent="0.2">
      <c r="U6" s="7" t="s">
        <v>1204</v>
      </c>
    </row>
    <row r="7" spans="1:21" x14ac:dyDescent="0.2">
      <c r="U7" s="7" t="s">
        <v>1205</v>
      </c>
    </row>
    <row r="8" spans="1:21" x14ac:dyDescent="0.2">
      <c r="A8" s="107" t="s">
        <v>6</v>
      </c>
      <c r="B8" s="107" t="s">
        <v>1193</v>
      </c>
      <c r="C8" s="107" t="s">
        <v>7</v>
      </c>
      <c r="D8" s="107" t="s">
        <v>1194</v>
      </c>
      <c r="E8" s="8" t="s">
        <v>889</v>
      </c>
      <c r="F8" s="8" t="s">
        <v>890</v>
      </c>
      <c r="G8" s="8" t="s">
        <v>891</v>
      </c>
      <c r="H8" s="8" t="s">
        <v>892</v>
      </c>
      <c r="I8" s="8" t="s">
        <v>893</v>
      </c>
      <c r="J8" s="8" t="s">
        <v>894</v>
      </c>
      <c r="K8" s="8" t="s">
        <v>895</v>
      </c>
      <c r="L8" s="8" t="s">
        <v>896</v>
      </c>
      <c r="M8" s="8" t="s">
        <v>897</v>
      </c>
      <c r="N8" s="8" t="s">
        <v>898</v>
      </c>
      <c r="O8" s="8" t="s">
        <v>899</v>
      </c>
      <c r="P8" s="8" t="s">
        <v>900</v>
      </c>
      <c r="Q8" s="8" t="s">
        <v>901</v>
      </c>
      <c r="R8" s="8" t="s">
        <v>902</v>
      </c>
      <c r="S8" s="8" t="s">
        <v>903</v>
      </c>
      <c r="T8" s="8" t="s">
        <v>904</v>
      </c>
      <c r="U8" s="8" t="s">
        <v>905</v>
      </c>
    </row>
    <row r="9" spans="1:21" ht="30" customHeight="1" x14ac:dyDescent="0.2">
      <c r="A9" s="110" t="s">
        <v>446</v>
      </c>
      <c r="B9" s="111" t="s">
        <v>888</v>
      </c>
      <c r="C9" s="112" t="s">
        <v>447</v>
      </c>
      <c r="D9" s="23" t="s">
        <v>1195</v>
      </c>
      <c r="E9" s="49">
        <v>329870.87699999998</v>
      </c>
      <c r="F9" s="49">
        <v>346514.60100000002</v>
      </c>
      <c r="G9" s="49">
        <v>321916.071</v>
      </c>
      <c r="H9" s="49">
        <v>312456.58500000002</v>
      </c>
      <c r="I9" s="49">
        <v>316409.61</v>
      </c>
      <c r="J9" s="49">
        <v>328239.18900000001</v>
      </c>
      <c r="K9" s="49">
        <v>348372.85200000001</v>
      </c>
      <c r="L9" s="49">
        <v>353759.57</v>
      </c>
      <c r="M9" s="49">
        <v>338558.17700000003</v>
      </c>
      <c r="N9" s="49">
        <v>357734</v>
      </c>
      <c r="O9" s="49">
        <v>357452</v>
      </c>
      <c r="P9" s="49">
        <v>349988.54</v>
      </c>
      <c r="Q9" s="49">
        <v>369885.39399999997</v>
      </c>
      <c r="R9" s="49">
        <v>376305.84600000002</v>
      </c>
      <c r="S9" s="49">
        <v>361273.38699999999</v>
      </c>
      <c r="T9" s="49">
        <v>351646.51899999997</v>
      </c>
      <c r="U9" s="49">
        <v>361809.99599999998</v>
      </c>
    </row>
    <row r="10" spans="1:21" ht="30" customHeight="1" x14ac:dyDescent="0.2">
      <c r="A10" s="110" t="s">
        <v>446</v>
      </c>
      <c r="B10" s="111" t="s">
        <v>888</v>
      </c>
      <c r="C10" s="112" t="s">
        <v>447</v>
      </c>
      <c r="D10" s="24" t="s">
        <v>1196</v>
      </c>
      <c r="E10" s="50">
        <v>1197693.5360000001</v>
      </c>
      <c r="F10" s="50">
        <v>1111992.635</v>
      </c>
      <c r="G10" s="50">
        <v>1160323.612</v>
      </c>
      <c r="H10" s="50">
        <v>1264216.6059999999</v>
      </c>
      <c r="I10" s="50">
        <v>1242577.2120000001</v>
      </c>
      <c r="J10" s="50">
        <v>1418211.1159999999</v>
      </c>
      <c r="K10" s="50">
        <v>1548960.2450000001</v>
      </c>
      <c r="L10" s="50">
        <v>1480080.638</v>
      </c>
      <c r="M10" s="50">
        <v>1403847.088</v>
      </c>
      <c r="N10" s="50">
        <v>1716702</v>
      </c>
      <c r="O10" s="50">
        <v>1933931</v>
      </c>
      <c r="P10" s="50">
        <v>1945553.189</v>
      </c>
      <c r="Q10" s="50">
        <v>1946997.139</v>
      </c>
      <c r="R10" s="50">
        <v>2037421.584</v>
      </c>
      <c r="S10" s="50">
        <v>2375083.5869999998</v>
      </c>
      <c r="T10" s="50">
        <v>2485405.7680000002</v>
      </c>
      <c r="U10" s="50">
        <v>2649659.1800000002</v>
      </c>
    </row>
    <row r="11" spans="1:21" ht="30" customHeight="1" x14ac:dyDescent="0.2">
      <c r="A11" s="110" t="s">
        <v>448</v>
      </c>
      <c r="B11" s="111" t="s">
        <v>888</v>
      </c>
      <c r="C11" s="112" t="s">
        <v>449</v>
      </c>
      <c r="D11" s="23" t="s">
        <v>1195</v>
      </c>
      <c r="E11" s="49">
        <v>66252.633000000002</v>
      </c>
      <c r="F11" s="49">
        <v>61253.241000000002</v>
      </c>
      <c r="G11" s="49">
        <v>62133.999000000003</v>
      </c>
      <c r="H11" s="49">
        <v>60591.1</v>
      </c>
      <c r="I11" s="49">
        <v>59776.612000000001</v>
      </c>
      <c r="J11" s="49">
        <v>53729.688000000002</v>
      </c>
      <c r="K11" s="49">
        <v>61604.658000000003</v>
      </c>
      <c r="L11" s="49">
        <v>62934.000999999997</v>
      </c>
      <c r="M11" s="49">
        <v>65563.892999999996</v>
      </c>
      <c r="N11" s="49">
        <v>52878</v>
      </c>
      <c r="O11" s="49">
        <v>49616</v>
      </c>
      <c r="P11" s="49">
        <v>50124.855000000003</v>
      </c>
      <c r="Q11" s="49">
        <v>50407.614000000001</v>
      </c>
      <c r="R11" s="49">
        <v>47706.750999999997</v>
      </c>
      <c r="S11" s="49">
        <v>42228.76</v>
      </c>
      <c r="T11" s="49">
        <v>42939.42</v>
      </c>
      <c r="U11" s="49">
        <v>39869.004999999997</v>
      </c>
    </row>
    <row r="12" spans="1:21" ht="30" customHeight="1" x14ac:dyDescent="0.2">
      <c r="A12" s="110" t="s">
        <v>448</v>
      </c>
      <c r="B12" s="111" t="s">
        <v>888</v>
      </c>
      <c r="C12" s="112" t="s">
        <v>449</v>
      </c>
      <c r="D12" s="24" t="s">
        <v>1196</v>
      </c>
      <c r="E12" s="50">
        <v>233104.87</v>
      </c>
      <c r="F12" s="50">
        <v>175223.353</v>
      </c>
      <c r="G12" s="50">
        <v>249485.30300000001</v>
      </c>
      <c r="H12" s="50">
        <v>290039.80900000001</v>
      </c>
      <c r="I12" s="50">
        <v>239039.25700000001</v>
      </c>
      <c r="J12" s="50">
        <v>247780.967</v>
      </c>
      <c r="K12" s="50">
        <v>271882.87900000002</v>
      </c>
      <c r="L12" s="50">
        <v>238184.06099999999</v>
      </c>
      <c r="M12" s="50">
        <v>248352.12299999999</v>
      </c>
      <c r="N12" s="50">
        <v>299587</v>
      </c>
      <c r="O12" s="50">
        <v>294319</v>
      </c>
      <c r="P12" s="50">
        <v>265049.522</v>
      </c>
      <c r="Q12" s="50">
        <v>222938.859</v>
      </c>
      <c r="R12" s="50">
        <v>235226.848</v>
      </c>
      <c r="S12" s="50">
        <v>328117.17599999998</v>
      </c>
      <c r="T12" s="50">
        <v>276558.64</v>
      </c>
      <c r="U12" s="50">
        <v>301808.90500000003</v>
      </c>
    </row>
    <row r="13" spans="1:21" ht="30" customHeight="1" x14ac:dyDescent="0.2">
      <c r="A13" s="110" t="s">
        <v>450</v>
      </c>
      <c r="B13" s="111" t="s">
        <v>888</v>
      </c>
      <c r="C13" s="112" t="s">
        <v>451</v>
      </c>
      <c r="D13" s="23" t="s">
        <v>1195</v>
      </c>
      <c r="E13" s="49">
        <v>12675.044</v>
      </c>
      <c r="F13" s="49">
        <v>12136.425999999999</v>
      </c>
      <c r="G13" s="49">
        <v>12243.832</v>
      </c>
      <c r="H13" s="49">
        <v>11898.427</v>
      </c>
      <c r="I13" s="49">
        <v>12691.767</v>
      </c>
      <c r="J13" s="49">
        <v>22968.608</v>
      </c>
      <c r="K13" s="49">
        <v>22824.092000000001</v>
      </c>
      <c r="L13" s="49">
        <v>22093.034</v>
      </c>
      <c r="M13" s="49">
        <v>21491.475999999999</v>
      </c>
      <c r="N13" s="49">
        <v>21655</v>
      </c>
      <c r="O13" s="49">
        <v>22199</v>
      </c>
      <c r="P13" s="49">
        <v>22125.14</v>
      </c>
      <c r="Q13" s="49">
        <v>21404.683000000001</v>
      </c>
      <c r="R13" s="49">
        <v>22576.865000000002</v>
      </c>
      <c r="S13" s="49">
        <v>23697.826000000001</v>
      </c>
      <c r="T13" s="49">
        <v>22648.330999999998</v>
      </c>
      <c r="U13" s="49">
        <v>23697.932000000001</v>
      </c>
    </row>
    <row r="14" spans="1:21" ht="30" customHeight="1" x14ac:dyDescent="0.2">
      <c r="A14" s="110" t="s">
        <v>450</v>
      </c>
      <c r="B14" s="111" t="s">
        <v>888</v>
      </c>
      <c r="C14" s="112" t="s">
        <v>451</v>
      </c>
      <c r="D14" s="24" t="s">
        <v>1196</v>
      </c>
      <c r="E14" s="50">
        <v>25624.598000000002</v>
      </c>
      <c r="F14" s="50">
        <v>25264.944</v>
      </c>
      <c r="G14" s="50">
        <v>27078.33</v>
      </c>
      <c r="H14" s="50">
        <v>33835.241000000002</v>
      </c>
      <c r="I14" s="50">
        <v>34928.125999999997</v>
      </c>
      <c r="J14" s="50">
        <v>81804.87</v>
      </c>
      <c r="K14" s="50">
        <v>87762.596999999994</v>
      </c>
      <c r="L14" s="50">
        <v>82940.273000000001</v>
      </c>
      <c r="M14" s="50">
        <v>81693.509000000005</v>
      </c>
      <c r="N14" s="50">
        <v>85129</v>
      </c>
      <c r="O14" s="50">
        <v>91036</v>
      </c>
      <c r="P14" s="50">
        <v>94928.907000000007</v>
      </c>
      <c r="Q14" s="50">
        <v>95222.422999999995</v>
      </c>
      <c r="R14" s="50">
        <v>103922.617</v>
      </c>
      <c r="S14" s="50">
        <v>120141.83</v>
      </c>
      <c r="T14" s="50">
        <v>134394.74799999999</v>
      </c>
      <c r="U14" s="50">
        <v>141755.15</v>
      </c>
    </row>
    <row r="16" spans="1:21" x14ac:dyDescent="0.2">
      <c r="A16" s="22" t="s">
        <v>1255</v>
      </c>
    </row>
    <row r="17" spans="1:1" x14ac:dyDescent="0.2">
      <c r="A17" s="21" t="s">
        <v>4</v>
      </c>
    </row>
    <row r="18" spans="1:1" x14ac:dyDescent="0.2">
      <c r="A18" t="s">
        <v>2</v>
      </c>
    </row>
    <row r="19" spans="1:1" x14ac:dyDescent="0.2">
      <c r="A19" t="s">
        <v>937</v>
      </c>
    </row>
  </sheetData>
  <mergeCells count="13">
    <mergeCell ref="A2:U2"/>
    <mergeCell ref="A5:U5"/>
    <mergeCell ref="A8:B8"/>
    <mergeCell ref="C8:D8"/>
    <mergeCell ref="A9:A10"/>
    <mergeCell ref="A11:A12"/>
    <mergeCell ref="A13:A14"/>
    <mergeCell ref="B9:B10"/>
    <mergeCell ref="B11:B12"/>
    <mergeCell ref="B13:B14"/>
    <mergeCell ref="C9:C10"/>
    <mergeCell ref="C11:C12"/>
    <mergeCell ref="C13:C14"/>
  </mergeCells>
  <pageMargins left="0.7" right="0.7" top="0.75" bottom="0.75" header="0.3" footer="0.3"/>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U19"/>
  <sheetViews>
    <sheetView showGridLines="0" workbookViewId="0">
      <pane xSplit="4" ySplit="8" topLeftCell="E9" activePane="bottomRight" state="frozen"/>
      <selection pane="topRight"/>
      <selection pane="bottomLeft"/>
      <selection pane="bottomRight"/>
    </sheetView>
  </sheetViews>
  <sheetFormatPr baseColWidth="10" defaultRowHeight="12.75" x14ac:dyDescent="0.2"/>
  <cols>
    <col min="1" max="1" width="12.7109375" customWidth="1"/>
    <col min="2" max="2" width="5.7109375" customWidth="1"/>
    <col min="3" max="3" width="50.7109375" customWidth="1"/>
    <col min="4" max="4" width="8.7109375" customWidth="1"/>
    <col min="5" max="21" width="13.7109375" customWidth="1"/>
  </cols>
  <sheetData>
    <row r="1" spans="1:21" x14ac:dyDescent="0.2">
      <c r="U1" s="2" t="str">
        <f>HYPERLINK("#'Sommaire'!A1", "retour sommaire")</f>
        <v>retour sommaire</v>
      </c>
    </row>
    <row r="2" spans="1:21" ht="15" x14ac:dyDescent="0.2">
      <c r="A2" s="113" t="s">
        <v>1202</v>
      </c>
      <c r="B2" s="114"/>
      <c r="C2" s="114"/>
      <c r="D2" s="114"/>
      <c r="E2" s="114"/>
      <c r="F2" s="114"/>
      <c r="G2" s="114"/>
      <c r="H2" s="114"/>
      <c r="I2" s="114"/>
      <c r="J2" s="114"/>
      <c r="K2" s="114"/>
      <c r="L2" s="114"/>
      <c r="M2" s="114"/>
      <c r="N2" s="114"/>
      <c r="O2" s="114"/>
      <c r="P2" s="114"/>
      <c r="Q2" s="114"/>
      <c r="R2" s="114"/>
      <c r="S2" s="114"/>
      <c r="T2" s="114"/>
      <c r="U2" s="114"/>
    </row>
    <row r="5" spans="1:21" ht="15" x14ac:dyDescent="0.2">
      <c r="A5" s="113" t="s">
        <v>1257</v>
      </c>
      <c r="B5" s="114"/>
      <c r="C5" s="114"/>
      <c r="D5" s="114"/>
      <c r="E5" s="114"/>
      <c r="F5" s="114"/>
      <c r="G5" s="114"/>
      <c r="H5" s="114"/>
      <c r="I5" s="114"/>
      <c r="J5" s="114"/>
      <c r="K5" s="114"/>
      <c r="L5" s="114"/>
      <c r="M5" s="114"/>
      <c r="N5" s="114"/>
      <c r="O5" s="114"/>
      <c r="P5" s="114"/>
      <c r="Q5" s="114"/>
      <c r="R5" s="114"/>
      <c r="S5" s="114"/>
      <c r="T5" s="114"/>
      <c r="U5" s="114"/>
    </row>
    <row r="6" spans="1:21" x14ac:dyDescent="0.2">
      <c r="U6" s="7" t="s">
        <v>1204</v>
      </c>
    </row>
    <row r="7" spans="1:21" x14ac:dyDescent="0.2">
      <c r="U7" s="7" t="s">
        <v>1205</v>
      </c>
    </row>
    <row r="8" spans="1:21" x14ac:dyDescent="0.2">
      <c r="A8" s="107" t="s">
        <v>6</v>
      </c>
      <c r="B8" s="107" t="s">
        <v>1193</v>
      </c>
      <c r="C8" s="107" t="s">
        <v>7</v>
      </c>
      <c r="D8" s="107" t="s">
        <v>1194</v>
      </c>
      <c r="E8" s="8" t="s">
        <v>889</v>
      </c>
      <c r="F8" s="8" t="s">
        <v>890</v>
      </c>
      <c r="G8" s="8" t="s">
        <v>891</v>
      </c>
      <c r="H8" s="8" t="s">
        <v>892</v>
      </c>
      <c r="I8" s="8" t="s">
        <v>893</v>
      </c>
      <c r="J8" s="8" t="s">
        <v>894</v>
      </c>
      <c r="K8" s="8" t="s">
        <v>895</v>
      </c>
      <c r="L8" s="8" t="s">
        <v>896</v>
      </c>
      <c r="M8" s="8" t="s">
        <v>897</v>
      </c>
      <c r="N8" s="8" t="s">
        <v>898</v>
      </c>
      <c r="O8" s="8" t="s">
        <v>899</v>
      </c>
      <c r="P8" s="8" t="s">
        <v>900</v>
      </c>
      <c r="Q8" s="8" t="s">
        <v>901</v>
      </c>
      <c r="R8" s="8" t="s">
        <v>902</v>
      </c>
      <c r="S8" s="8" t="s">
        <v>903</v>
      </c>
      <c r="T8" s="8" t="s">
        <v>904</v>
      </c>
      <c r="U8" s="8" t="s">
        <v>905</v>
      </c>
    </row>
    <row r="9" spans="1:21" ht="30" customHeight="1" x14ac:dyDescent="0.2">
      <c r="A9" s="110" t="s">
        <v>452</v>
      </c>
      <c r="B9" s="111" t="s">
        <v>888</v>
      </c>
      <c r="C9" s="112" t="s">
        <v>453</v>
      </c>
      <c r="D9" s="23" t="s">
        <v>1195</v>
      </c>
      <c r="E9" s="51">
        <v>673296.446</v>
      </c>
      <c r="F9" s="51">
        <v>680812.76300000004</v>
      </c>
      <c r="G9" s="51">
        <v>704301.94200000004</v>
      </c>
      <c r="H9" s="51">
        <v>722322.13100000005</v>
      </c>
      <c r="I9" s="51">
        <v>719396.30500000005</v>
      </c>
      <c r="J9" s="51">
        <v>703550.12100000004</v>
      </c>
      <c r="K9" s="51">
        <v>699004.853</v>
      </c>
      <c r="L9" s="51">
        <v>710875.57799999998</v>
      </c>
      <c r="M9" s="51">
        <v>668422.62699999998</v>
      </c>
      <c r="N9" s="51">
        <v>590897</v>
      </c>
      <c r="O9" s="51">
        <v>541914</v>
      </c>
      <c r="P9" s="51">
        <v>484375.61599999998</v>
      </c>
      <c r="Q9" s="51">
        <v>493453.46</v>
      </c>
      <c r="R9" s="51">
        <v>425891.65700000001</v>
      </c>
      <c r="S9" s="51">
        <v>437619.78</v>
      </c>
      <c r="T9" s="51">
        <v>463141.55200000003</v>
      </c>
      <c r="U9" s="51">
        <v>486899.04499999998</v>
      </c>
    </row>
    <row r="10" spans="1:21" ht="30" customHeight="1" x14ac:dyDescent="0.2">
      <c r="A10" s="110" t="s">
        <v>452</v>
      </c>
      <c r="B10" s="111" t="s">
        <v>888</v>
      </c>
      <c r="C10" s="112" t="s">
        <v>453</v>
      </c>
      <c r="D10" s="24" t="s">
        <v>1196</v>
      </c>
      <c r="E10" s="52">
        <v>1415008.611</v>
      </c>
      <c r="F10" s="52">
        <v>1350787.2760000001</v>
      </c>
      <c r="G10" s="52">
        <v>1351931.6950000001</v>
      </c>
      <c r="H10" s="52">
        <v>1397465.067</v>
      </c>
      <c r="I10" s="52">
        <v>1450392.281</v>
      </c>
      <c r="J10" s="52">
        <v>1411788.6850000001</v>
      </c>
      <c r="K10" s="52">
        <v>1432555.9790000001</v>
      </c>
      <c r="L10" s="52">
        <v>1460638.0049999999</v>
      </c>
      <c r="M10" s="52">
        <v>1342269.757</v>
      </c>
      <c r="N10" s="52">
        <v>1231650</v>
      </c>
      <c r="O10" s="52">
        <v>1240122</v>
      </c>
      <c r="P10" s="52">
        <v>1150704.186</v>
      </c>
      <c r="Q10" s="52">
        <v>1172935.1310000001</v>
      </c>
      <c r="R10" s="52">
        <v>1100028.182</v>
      </c>
      <c r="S10" s="52">
        <v>1212129.1529999999</v>
      </c>
      <c r="T10" s="52">
        <v>1322394.2679999999</v>
      </c>
      <c r="U10" s="52">
        <v>1392994.899</v>
      </c>
    </row>
    <row r="11" spans="1:21" ht="30" customHeight="1" x14ac:dyDescent="0.2">
      <c r="A11" s="110" t="s">
        <v>454</v>
      </c>
      <c r="B11" s="111" t="s">
        <v>888</v>
      </c>
      <c r="C11" s="112" t="s">
        <v>455</v>
      </c>
      <c r="D11" s="23" t="s">
        <v>1195</v>
      </c>
      <c r="E11" s="51">
        <v>1067765.527</v>
      </c>
      <c r="F11" s="51">
        <v>1072492.166</v>
      </c>
      <c r="G11" s="51">
        <v>1107200.594</v>
      </c>
      <c r="H11" s="51">
        <v>1077667.9240000001</v>
      </c>
      <c r="I11" s="51">
        <v>1127291.4879999999</v>
      </c>
      <c r="J11" s="51">
        <v>1193974.925</v>
      </c>
      <c r="K11" s="51">
        <v>1180248.148</v>
      </c>
      <c r="L11" s="51">
        <v>1186166.4480000001</v>
      </c>
      <c r="M11" s="51">
        <v>1208598.827</v>
      </c>
      <c r="N11" s="51">
        <v>1245069</v>
      </c>
      <c r="O11" s="51">
        <v>1204649</v>
      </c>
      <c r="P11" s="51">
        <v>1125873.7849999999</v>
      </c>
      <c r="Q11" s="51">
        <v>1075705.496</v>
      </c>
      <c r="R11" s="51">
        <v>1131024.5870000001</v>
      </c>
      <c r="S11" s="51">
        <v>1068112.1869999999</v>
      </c>
      <c r="T11" s="51">
        <v>1050130.2860000001</v>
      </c>
      <c r="U11" s="51">
        <v>1080533.392</v>
      </c>
    </row>
    <row r="12" spans="1:21" ht="30" customHeight="1" x14ac:dyDescent="0.2">
      <c r="A12" s="110" t="s">
        <v>454</v>
      </c>
      <c r="B12" s="111" t="s">
        <v>888</v>
      </c>
      <c r="C12" s="112" t="s">
        <v>455</v>
      </c>
      <c r="D12" s="24" t="s">
        <v>1196</v>
      </c>
      <c r="E12" s="52">
        <v>5991012.7630000003</v>
      </c>
      <c r="F12" s="52">
        <v>5330224.4330000002</v>
      </c>
      <c r="G12" s="52">
        <v>5594494.0120000001</v>
      </c>
      <c r="H12" s="52">
        <v>5596398.7029999997</v>
      </c>
      <c r="I12" s="52">
        <v>5890012.3320000004</v>
      </c>
      <c r="J12" s="52">
        <v>6302656.4060000004</v>
      </c>
      <c r="K12" s="52">
        <v>6555763.21</v>
      </c>
      <c r="L12" s="52">
        <v>6419139.7340000002</v>
      </c>
      <c r="M12" s="52">
        <v>6418738.7450000001</v>
      </c>
      <c r="N12" s="52">
        <v>6733665</v>
      </c>
      <c r="O12" s="52">
        <v>6817380</v>
      </c>
      <c r="P12" s="52">
        <v>6508849.5240000002</v>
      </c>
      <c r="Q12" s="52">
        <v>6422716.0180000002</v>
      </c>
      <c r="R12" s="52">
        <v>6856949.6840000004</v>
      </c>
      <c r="S12" s="52">
        <v>7198946.6679999996</v>
      </c>
      <c r="T12" s="52">
        <v>7889731.4419999998</v>
      </c>
      <c r="U12" s="52">
        <v>8041490.0959999999</v>
      </c>
    </row>
    <row r="13" spans="1:21" ht="30" customHeight="1" x14ac:dyDescent="0.2">
      <c r="A13" s="110" t="s">
        <v>456</v>
      </c>
      <c r="B13" s="111" t="s">
        <v>888</v>
      </c>
      <c r="C13" s="112" t="s">
        <v>457</v>
      </c>
      <c r="D13" s="23" t="s">
        <v>1195</v>
      </c>
      <c r="E13" s="51">
        <v>125445.533</v>
      </c>
      <c r="F13" s="51">
        <v>122607.03599999999</v>
      </c>
      <c r="G13" s="51">
        <v>128039.29300000001</v>
      </c>
      <c r="H13" s="51">
        <v>131713.53599999999</v>
      </c>
      <c r="I13" s="51">
        <v>142047.20600000001</v>
      </c>
      <c r="J13" s="51">
        <v>135960.122</v>
      </c>
      <c r="K13" s="51">
        <v>134572.22899999999</v>
      </c>
      <c r="L13" s="51">
        <v>135825.33499999999</v>
      </c>
      <c r="M13" s="51">
        <v>143756.889</v>
      </c>
      <c r="N13" s="51">
        <v>144244</v>
      </c>
      <c r="O13" s="51">
        <v>139528</v>
      </c>
      <c r="P13" s="51">
        <v>139774.57999999999</v>
      </c>
      <c r="Q13" s="51">
        <v>150232.36600000001</v>
      </c>
      <c r="R13" s="51">
        <v>144596.97500000001</v>
      </c>
      <c r="S13" s="51">
        <v>140359.17000000001</v>
      </c>
      <c r="T13" s="51">
        <v>135311.878</v>
      </c>
      <c r="U13" s="51">
        <v>142599.609</v>
      </c>
    </row>
    <row r="14" spans="1:21" ht="30" customHeight="1" x14ac:dyDescent="0.2">
      <c r="A14" s="110" t="s">
        <v>456</v>
      </c>
      <c r="B14" s="111" t="s">
        <v>888</v>
      </c>
      <c r="C14" s="112" t="s">
        <v>457</v>
      </c>
      <c r="D14" s="24" t="s">
        <v>1196</v>
      </c>
      <c r="E14" s="52">
        <v>700731.86800000002</v>
      </c>
      <c r="F14" s="52">
        <v>423841.973</v>
      </c>
      <c r="G14" s="52">
        <v>427494.58100000001</v>
      </c>
      <c r="H14" s="52">
        <v>459117.11700000003</v>
      </c>
      <c r="I14" s="52">
        <v>501316.18300000002</v>
      </c>
      <c r="J14" s="52">
        <v>495852.24699999997</v>
      </c>
      <c r="K14" s="52">
        <v>433616.92499999999</v>
      </c>
      <c r="L14" s="52">
        <v>494657.36099999998</v>
      </c>
      <c r="M14" s="52">
        <v>488963.50799999997</v>
      </c>
      <c r="N14" s="52">
        <v>532185</v>
      </c>
      <c r="O14" s="52">
        <v>535592</v>
      </c>
      <c r="P14" s="52">
        <v>545877.10800000001</v>
      </c>
      <c r="Q14" s="52">
        <v>498702.886</v>
      </c>
      <c r="R14" s="52">
        <v>551919.58200000005</v>
      </c>
      <c r="S14" s="52">
        <v>590537.16099999996</v>
      </c>
      <c r="T14" s="52">
        <v>734154.57499999995</v>
      </c>
      <c r="U14" s="52">
        <v>714282.26599999995</v>
      </c>
    </row>
    <row r="16" spans="1:21" x14ac:dyDescent="0.2">
      <c r="A16" s="22" t="s">
        <v>1255</v>
      </c>
    </row>
    <row r="17" spans="1:1" x14ac:dyDescent="0.2">
      <c r="A17" s="21" t="s">
        <v>4</v>
      </c>
    </row>
    <row r="18" spans="1:1" x14ac:dyDescent="0.2">
      <c r="A18" t="s">
        <v>2</v>
      </c>
    </row>
    <row r="19" spans="1:1" x14ac:dyDescent="0.2">
      <c r="A19" t="s">
        <v>937</v>
      </c>
    </row>
  </sheetData>
  <mergeCells count="13">
    <mergeCell ref="A2:U2"/>
    <mergeCell ref="A5:U5"/>
    <mergeCell ref="A8:B8"/>
    <mergeCell ref="C8:D8"/>
    <mergeCell ref="A9:A10"/>
    <mergeCell ref="A11:A12"/>
    <mergeCell ref="A13:A14"/>
    <mergeCell ref="B9:B10"/>
    <mergeCell ref="B11:B12"/>
    <mergeCell ref="B13:B14"/>
    <mergeCell ref="C9:C10"/>
    <mergeCell ref="C11:C12"/>
    <mergeCell ref="C13:C14"/>
  </mergeCells>
  <pageMargins left="0.7" right="0.7" top="0.75" bottom="0.75" header="0.3" footer="0.3"/>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U37"/>
  <sheetViews>
    <sheetView showGridLines="0" workbookViewId="0">
      <pane xSplit="4" ySplit="8" topLeftCell="E9" activePane="bottomRight" state="frozen"/>
      <selection pane="topRight"/>
      <selection pane="bottomLeft"/>
      <selection pane="bottomRight"/>
    </sheetView>
  </sheetViews>
  <sheetFormatPr baseColWidth="10" defaultRowHeight="12.75" x14ac:dyDescent="0.2"/>
  <cols>
    <col min="1" max="1" width="12.7109375" customWidth="1"/>
    <col min="2" max="2" width="5.7109375" customWidth="1"/>
    <col min="3" max="3" width="50.7109375" customWidth="1"/>
    <col min="4" max="4" width="8.7109375" customWidth="1"/>
    <col min="5" max="21" width="13.7109375" customWidth="1"/>
  </cols>
  <sheetData>
    <row r="1" spans="1:21" x14ac:dyDescent="0.2">
      <c r="U1" s="2" t="str">
        <f>HYPERLINK("#'Sommaire'!A1", "retour sommaire")</f>
        <v>retour sommaire</v>
      </c>
    </row>
    <row r="2" spans="1:21" ht="15" x14ac:dyDescent="0.2">
      <c r="A2" s="113" t="s">
        <v>1202</v>
      </c>
      <c r="B2" s="114"/>
      <c r="C2" s="114"/>
      <c r="D2" s="114"/>
      <c r="E2" s="114"/>
      <c r="F2" s="114"/>
      <c r="G2" s="114"/>
      <c r="H2" s="114"/>
      <c r="I2" s="114"/>
      <c r="J2" s="114"/>
      <c r="K2" s="114"/>
      <c r="L2" s="114"/>
      <c r="M2" s="114"/>
      <c r="N2" s="114"/>
      <c r="O2" s="114"/>
      <c r="P2" s="114"/>
      <c r="Q2" s="114"/>
      <c r="R2" s="114"/>
      <c r="S2" s="114"/>
      <c r="T2" s="114"/>
      <c r="U2" s="114"/>
    </row>
    <row r="5" spans="1:21" ht="15" x14ac:dyDescent="0.2">
      <c r="A5" s="113" t="s">
        <v>1258</v>
      </c>
      <c r="B5" s="114"/>
      <c r="C5" s="114"/>
      <c r="D5" s="114"/>
      <c r="E5" s="114"/>
      <c r="F5" s="114"/>
      <c r="G5" s="114"/>
      <c r="H5" s="114"/>
      <c r="I5" s="114"/>
      <c r="J5" s="114"/>
      <c r="K5" s="114"/>
      <c r="L5" s="114"/>
      <c r="M5" s="114"/>
      <c r="N5" s="114"/>
      <c r="O5" s="114"/>
      <c r="P5" s="114"/>
      <c r="Q5" s="114"/>
      <c r="R5" s="114"/>
      <c r="S5" s="114"/>
      <c r="T5" s="114"/>
      <c r="U5" s="114"/>
    </row>
    <row r="6" spans="1:21" x14ac:dyDescent="0.2">
      <c r="U6" s="7" t="s">
        <v>1204</v>
      </c>
    </row>
    <row r="7" spans="1:21" x14ac:dyDescent="0.2">
      <c r="U7" s="7" t="s">
        <v>1205</v>
      </c>
    </row>
    <row r="8" spans="1:21" x14ac:dyDescent="0.2">
      <c r="A8" s="107" t="s">
        <v>6</v>
      </c>
      <c r="B8" s="107" t="s">
        <v>1193</v>
      </c>
      <c r="C8" s="107" t="s">
        <v>7</v>
      </c>
      <c r="D8" s="107" t="s">
        <v>1194</v>
      </c>
      <c r="E8" s="8" t="s">
        <v>889</v>
      </c>
      <c r="F8" s="8" t="s">
        <v>890</v>
      </c>
      <c r="G8" s="8" t="s">
        <v>891</v>
      </c>
      <c r="H8" s="8" t="s">
        <v>892</v>
      </c>
      <c r="I8" s="8" t="s">
        <v>893</v>
      </c>
      <c r="J8" s="8" t="s">
        <v>894</v>
      </c>
      <c r="K8" s="8" t="s">
        <v>895</v>
      </c>
      <c r="L8" s="8" t="s">
        <v>896</v>
      </c>
      <c r="M8" s="8" t="s">
        <v>897</v>
      </c>
      <c r="N8" s="8" t="s">
        <v>898</v>
      </c>
      <c r="O8" s="8" t="s">
        <v>899</v>
      </c>
      <c r="P8" s="8" t="s">
        <v>900</v>
      </c>
      <c r="Q8" s="8" t="s">
        <v>901</v>
      </c>
      <c r="R8" s="8" t="s">
        <v>902</v>
      </c>
      <c r="S8" s="8" t="s">
        <v>903</v>
      </c>
      <c r="T8" s="8" t="s">
        <v>904</v>
      </c>
      <c r="U8" s="8" t="s">
        <v>905</v>
      </c>
    </row>
    <row r="9" spans="1:21" ht="30" customHeight="1" x14ac:dyDescent="0.2">
      <c r="A9" s="110" t="s">
        <v>438</v>
      </c>
      <c r="B9" s="111" t="s">
        <v>888</v>
      </c>
      <c r="C9" s="112" t="s">
        <v>439</v>
      </c>
      <c r="D9" s="23" t="s">
        <v>1195</v>
      </c>
      <c r="E9" s="53">
        <v>5359.9350000000004</v>
      </c>
      <c r="F9" s="53">
        <v>709.45600000000002</v>
      </c>
      <c r="G9" s="53">
        <v>9775.3320000000003</v>
      </c>
      <c r="H9" s="53" t="s">
        <v>1199</v>
      </c>
      <c r="I9" s="53" t="s">
        <v>1199</v>
      </c>
      <c r="J9" s="53" t="s">
        <v>1199</v>
      </c>
      <c r="K9" s="53">
        <v>16859.039000000001</v>
      </c>
      <c r="L9" s="53">
        <v>23804.037</v>
      </c>
      <c r="M9" s="53">
        <v>12507.191000000001</v>
      </c>
      <c r="N9" s="53">
        <v>10881</v>
      </c>
      <c r="O9" s="53">
        <v>11566</v>
      </c>
      <c r="P9" s="53">
        <v>9919.9750000000004</v>
      </c>
      <c r="Q9" s="53">
        <v>22056.706999999999</v>
      </c>
      <c r="R9" s="53">
        <v>24270.561000000002</v>
      </c>
      <c r="S9" s="53">
        <v>18228.593000000001</v>
      </c>
      <c r="T9" s="53">
        <v>21920.268</v>
      </c>
      <c r="U9" s="53">
        <v>18380.245999999999</v>
      </c>
    </row>
    <row r="10" spans="1:21" ht="30" customHeight="1" x14ac:dyDescent="0.2">
      <c r="A10" s="110" t="s">
        <v>438</v>
      </c>
      <c r="B10" s="111" t="s">
        <v>888</v>
      </c>
      <c r="C10" s="112" t="s">
        <v>439</v>
      </c>
      <c r="D10" s="24" t="s">
        <v>1196</v>
      </c>
      <c r="E10" s="54">
        <v>19300.36</v>
      </c>
      <c r="F10" s="54">
        <v>2082.989</v>
      </c>
      <c r="G10" s="54">
        <v>40508.294000000002</v>
      </c>
      <c r="H10" s="54" t="s">
        <v>1199</v>
      </c>
      <c r="I10" s="54" t="s">
        <v>1199</v>
      </c>
      <c r="J10" s="54" t="s">
        <v>1199</v>
      </c>
      <c r="K10" s="54">
        <v>68074.460999999996</v>
      </c>
      <c r="L10" s="54">
        <v>83401.525999999998</v>
      </c>
      <c r="M10" s="54">
        <v>46127.364999999998</v>
      </c>
      <c r="N10" s="54">
        <v>45593</v>
      </c>
      <c r="O10" s="54">
        <v>43519</v>
      </c>
      <c r="P10" s="54">
        <v>41050.389000000003</v>
      </c>
      <c r="Q10" s="54">
        <v>73698.209000000003</v>
      </c>
      <c r="R10" s="54">
        <v>81212.644</v>
      </c>
      <c r="S10" s="54">
        <v>76910.376000000004</v>
      </c>
      <c r="T10" s="54">
        <v>84302.827000000005</v>
      </c>
      <c r="U10" s="54">
        <v>68279.233999999997</v>
      </c>
    </row>
    <row r="11" spans="1:21" ht="30" customHeight="1" x14ac:dyDescent="0.2">
      <c r="A11" s="110" t="s">
        <v>440</v>
      </c>
      <c r="B11" s="111" t="s">
        <v>1198</v>
      </c>
      <c r="C11" s="112" t="s">
        <v>441</v>
      </c>
      <c r="D11" s="23" t="s">
        <v>1195</v>
      </c>
      <c r="E11" s="53">
        <v>234657.696</v>
      </c>
      <c r="F11" s="53">
        <v>335279.62099999998</v>
      </c>
      <c r="G11" s="53">
        <v>314608.92499999999</v>
      </c>
      <c r="H11" s="53">
        <v>348363.49300000002</v>
      </c>
      <c r="I11" s="53">
        <v>354948.36700000003</v>
      </c>
      <c r="J11" s="53">
        <v>300687.71999999997</v>
      </c>
      <c r="K11" s="53">
        <v>375644.63500000001</v>
      </c>
      <c r="L11" s="53">
        <v>428899.9</v>
      </c>
      <c r="M11" s="53">
        <v>384938.48</v>
      </c>
      <c r="N11" s="53">
        <v>361352</v>
      </c>
      <c r="O11" s="53">
        <v>300478</v>
      </c>
      <c r="P11" s="53">
        <v>307013.76299999998</v>
      </c>
      <c r="Q11" s="53">
        <v>304186.46299999999</v>
      </c>
      <c r="R11" s="53">
        <v>320937.21299999999</v>
      </c>
      <c r="S11" s="53">
        <v>309300.853</v>
      </c>
      <c r="T11" s="53">
        <v>332701.995</v>
      </c>
      <c r="U11" s="53">
        <v>333572.69099999999</v>
      </c>
    </row>
    <row r="12" spans="1:21" ht="30" customHeight="1" x14ac:dyDescent="0.2">
      <c r="A12" s="110" t="s">
        <v>440</v>
      </c>
      <c r="B12" s="111" t="s">
        <v>1198</v>
      </c>
      <c r="C12" s="112" t="s">
        <v>441</v>
      </c>
      <c r="D12" s="24" t="s">
        <v>1196</v>
      </c>
      <c r="E12" s="54">
        <v>567406.76899999997</v>
      </c>
      <c r="F12" s="54">
        <v>644709.929</v>
      </c>
      <c r="G12" s="54">
        <v>671533.47100000002</v>
      </c>
      <c r="H12" s="54">
        <v>874964.66599999997</v>
      </c>
      <c r="I12" s="54">
        <v>882296.81799999997</v>
      </c>
      <c r="J12" s="54">
        <v>897629.91399999999</v>
      </c>
      <c r="K12" s="54">
        <v>1114245.966</v>
      </c>
      <c r="L12" s="54">
        <v>973402.196</v>
      </c>
      <c r="M12" s="54">
        <v>807394.01399999997</v>
      </c>
      <c r="N12" s="54">
        <v>795955</v>
      </c>
      <c r="O12" s="54">
        <v>618080</v>
      </c>
      <c r="P12" s="54">
        <v>703627.91500000004</v>
      </c>
      <c r="Q12" s="54">
        <v>770949.05299999996</v>
      </c>
      <c r="R12" s="54">
        <v>908748.45</v>
      </c>
      <c r="S12" s="54">
        <v>1155231.504</v>
      </c>
      <c r="T12" s="54">
        <v>1024546.377</v>
      </c>
      <c r="U12" s="54">
        <v>972135.99300000002</v>
      </c>
    </row>
    <row r="13" spans="1:21" ht="30" customHeight="1" x14ac:dyDescent="0.2">
      <c r="A13" s="110" t="s">
        <v>442</v>
      </c>
      <c r="B13" s="111" t="s">
        <v>888</v>
      </c>
      <c r="C13" s="112" t="s">
        <v>443</v>
      </c>
      <c r="D13" s="23" t="s">
        <v>1195</v>
      </c>
      <c r="E13" s="53">
        <v>10483.612999999999</v>
      </c>
      <c r="F13" s="53">
        <v>9047.1329999999998</v>
      </c>
      <c r="G13" s="53">
        <v>8376.0439999999999</v>
      </c>
      <c r="H13" s="53">
        <v>11779.743</v>
      </c>
      <c r="I13" s="53">
        <v>9977.5969999999998</v>
      </c>
      <c r="J13" s="53">
        <v>12288.343000000001</v>
      </c>
      <c r="K13" s="53">
        <v>13113.826999999999</v>
      </c>
      <c r="L13" s="53">
        <v>9579.9539999999997</v>
      </c>
      <c r="M13" s="53">
        <v>4442.942</v>
      </c>
      <c r="N13" s="53">
        <v>3972</v>
      </c>
      <c r="O13" s="53">
        <v>3568</v>
      </c>
      <c r="P13" s="53">
        <v>3598.8310000000001</v>
      </c>
      <c r="Q13" s="53">
        <v>3573.0639999999999</v>
      </c>
      <c r="R13" s="53">
        <v>3780.37</v>
      </c>
      <c r="S13" s="53">
        <v>3585.7640000000001</v>
      </c>
      <c r="T13" s="53">
        <v>4663.4210000000003</v>
      </c>
      <c r="U13" s="53">
        <v>4517.4399999999996</v>
      </c>
    </row>
    <row r="14" spans="1:21" ht="30" customHeight="1" x14ac:dyDescent="0.2">
      <c r="A14" s="110" t="s">
        <v>442</v>
      </c>
      <c r="B14" s="111" t="s">
        <v>888</v>
      </c>
      <c r="C14" s="112" t="s">
        <v>443</v>
      </c>
      <c r="D14" s="24" t="s">
        <v>1196</v>
      </c>
      <c r="E14" s="54">
        <v>37746.502999999997</v>
      </c>
      <c r="F14" s="54">
        <v>24402.661</v>
      </c>
      <c r="G14" s="54">
        <v>23938.16</v>
      </c>
      <c r="H14" s="54">
        <v>44074.294999999998</v>
      </c>
      <c r="I14" s="54">
        <v>43674.686000000002</v>
      </c>
      <c r="J14" s="54">
        <v>54944.932999999997</v>
      </c>
      <c r="K14" s="54">
        <v>59507.777000000002</v>
      </c>
      <c r="L14" s="54">
        <v>44216.921000000002</v>
      </c>
      <c r="M14" s="54">
        <v>23728.01</v>
      </c>
      <c r="N14" s="54">
        <v>21343</v>
      </c>
      <c r="O14" s="54">
        <v>19319</v>
      </c>
      <c r="P14" s="54">
        <v>19344.14</v>
      </c>
      <c r="Q14" s="54">
        <v>20479.713</v>
      </c>
      <c r="R14" s="54">
        <v>21502.670999999998</v>
      </c>
      <c r="S14" s="54">
        <v>22454.989000000001</v>
      </c>
      <c r="T14" s="54">
        <v>36466.800999999999</v>
      </c>
      <c r="U14" s="54">
        <v>33869.411999999997</v>
      </c>
    </row>
    <row r="15" spans="1:21" ht="30" customHeight="1" x14ac:dyDescent="0.2">
      <c r="A15" s="110" t="s">
        <v>444</v>
      </c>
      <c r="B15" s="111" t="s">
        <v>888</v>
      </c>
      <c r="C15" s="112" t="s">
        <v>445</v>
      </c>
      <c r="D15" s="23" t="s">
        <v>1195</v>
      </c>
      <c r="E15" s="53">
        <v>116522.9</v>
      </c>
      <c r="F15" s="53">
        <v>131273.43599999999</v>
      </c>
      <c r="G15" s="53">
        <v>131583.98199999999</v>
      </c>
      <c r="H15" s="53">
        <v>128953.197</v>
      </c>
      <c r="I15" s="53">
        <v>129700.72900000001</v>
      </c>
      <c r="J15" s="53">
        <v>116631.08500000001</v>
      </c>
      <c r="K15" s="53">
        <v>106897.993</v>
      </c>
      <c r="L15" s="53">
        <v>105396.549</v>
      </c>
      <c r="M15" s="53">
        <v>100549.061</v>
      </c>
      <c r="N15" s="53">
        <v>101509</v>
      </c>
      <c r="O15" s="53">
        <v>90035</v>
      </c>
      <c r="P15" s="53">
        <v>90033.005000000005</v>
      </c>
      <c r="Q15" s="53">
        <v>92327.801000000007</v>
      </c>
      <c r="R15" s="53">
        <v>160736.391</v>
      </c>
      <c r="S15" s="53">
        <v>129157.13099999999</v>
      </c>
      <c r="T15" s="53">
        <v>96473.875</v>
      </c>
      <c r="U15" s="53">
        <v>96799.118000000002</v>
      </c>
    </row>
    <row r="16" spans="1:21" ht="30" customHeight="1" x14ac:dyDescent="0.2">
      <c r="A16" s="110" t="s">
        <v>444</v>
      </c>
      <c r="B16" s="111" t="s">
        <v>888</v>
      </c>
      <c r="C16" s="112" t="s">
        <v>445</v>
      </c>
      <c r="D16" s="24" t="s">
        <v>1196</v>
      </c>
      <c r="E16" s="54">
        <v>355005.973</v>
      </c>
      <c r="F16" s="54">
        <v>316626.37599999999</v>
      </c>
      <c r="G16" s="54">
        <v>341189.37599999999</v>
      </c>
      <c r="H16" s="54">
        <v>388933.76799999998</v>
      </c>
      <c r="I16" s="54">
        <v>379428.94300000003</v>
      </c>
      <c r="J16" s="54">
        <v>376783.87800000003</v>
      </c>
      <c r="K16" s="54">
        <v>364778.78200000001</v>
      </c>
      <c r="L16" s="54">
        <v>307940.61200000002</v>
      </c>
      <c r="M16" s="54">
        <v>283992.09700000001</v>
      </c>
      <c r="N16" s="54">
        <v>317729</v>
      </c>
      <c r="O16" s="54">
        <v>290240</v>
      </c>
      <c r="P16" s="54">
        <v>293768.30099999998</v>
      </c>
      <c r="Q16" s="54">
        <v>324681.87599999999</v>
      </c>
      <c r="R16" s="54">
        <v>513273.54</v>
      </c>
      <c r="S16" s="54">
        <v>545646.46</v>
      </c>
      <c r="T16" s="54">
        <v>472421.44099999999</v>
      </c>
      <c r="U16" s="54">
        <v>438043.28</v>
      </c>
    </row>
    <row r="17" spans="1:21" ht="30" customHeight="1" x14ac:dyDescent="0.2">
      <c r="A17" s="110" t="s">
        <v>458</v>
      </c>
      <c r="B17" s="111" t="s">
        <v>888</v>
      </c>
      <c r="C17" s="112" t="s">
        <v>459</v>
      </c>
      <c r="D17" s="23" t="s">
        <v>1195</v>
      </c>
      <c r="E17" s="53">
        <v>257111.992</v>
      </c>
      <c r="F17" s="53">
        <v>238298.46400000001</v>
      </c>
      <c r="G17" s="53">
        <v>224780.158</v>
      </c>
      <c r="H17" s="53">
        <v>270974.52500000002</v>
      </c>
      <c r="I17" s="53">
        <v>263293.75400000002</v>
      </c>
      <c r="J17" s="53">
        <v>246960.16899999999</v>
      </c>
      <c r="K17" s="53">
        <v>359829.989</v>
      </c>
      <c r="L17" s="53">
        <v>366748.14500000002</v>
      </c>
      <c r="M17" s="53">
        <v>322982.05900000001</v>
      </c>
      <c r="N17" s="53">
        <v>296302</v>
      </c>
      <c r="O17" s="53">
        <v>259399</v>
      </c>
      <c r="P17" s="53">
        <v>291935.35800000001</v>
      </c>
      <c r="Q17" s="53">
        <v>276359.61700000003</v>
      </c>
      <c r="R17" s="53">
        <v>256863.58600000001</v>
      </c>
      <c r="S17" s="53">
        <v>282610.38099999999</v>
      </c>
      <c r="T17" s="53">
        <v>271839.299</v>
      </c>
      <c r="U17" s="53">
        <v>174055.61600000001</v>
      </c>
    </row>
    <row r="18" spans="1:21" ht="30" customHeight="1" x14ac:dyDescent="0.2">
      <c r="A18" s="110" t="s">
        <v>458</v>
      </c>
      <c r="B18" s="111" t="s">
        <v>888</v>
      </c>
      <c r="C18" s="112" t="s">
        <v>459</v>
      </c>
      <c r="D18" s="24" t="s">
        <v>1196</v>
      </c>
      <c r="E18" s="54">
        <v>218786.68700000001</v>
      </c>
      <c r="F18" s="54">
        <v>188764.09899999999</v>
      </c>
      <c r="G18" s="54">
        <v>144657.592</v>
      </c>
      <c r="H18" s="54">
        <v>214668.019</v>
      </c>
      <c r="I18" s="54">
        <v>259697.087</v>
      </c>
      <c r="J18" s="54">
        <v>236192.99</v>
      </c>
      <c r="K18" s="54">
        <v>393838.48800000001</v>
      </c>
      <c r="L18" s="54">
        <v>259844.93100000001</v>
      </c>
      <c r="M18" s="54">
        <v>153387.67000000001</v>
      </c>
      <c r="N18" s="54">
        <v>137322</v>
      </c>
      <c r="O18" s="54">
        <v>144295</v>
      </c>
      <c r="P18" s="54">
        <v>168592.927</v>
      </c>
      <c r="Q18" s="54">
        <v>183194.50700000001</v>
      </c>
      <c r="R18" s="54">
        <v>203734.67499999999</v>
      </c>
      <c r="S18" s="54">
        <v>249985.226</v>
      </c>
      <c r="T18" s="54">
        <v>197926.64199999999</v>
      </c>
      <c r="U18" s="54">
        <v>158117.745</v>
      </c>
    </row>
    <row r="19" spans="1:21" ht="30" customHeight="1" x14ac:dyDescent="0.2">
      <c r="A19" s="110" t="s">
        <v>460</v>
      </c>
      <c r="B19" s="111" t="s">
        <v>888</v>
      </c>
      <c r="C19" s="112" t="s">
        <v>461</v>
      </c>
      <c r="D19" s="23" t="s">
        <v>1195</v>
      </c>
      <c r="E19" s="53">
        <v>0</v>
      </c>
      <c r="F19" s="53">
        <v>0</v>
      </c>
      <c r="G19" s="53" t="s">
        <v>1199</v>
      </c>
      <c r="H19" s="53" t="s">
        <v>1199</v>
      </c>
      <c r="I19" s="53" t="s">
        <v>1199</v>
      </c>
      <c r="J19" s="53">
        <v>4109.4309999999996</v>
      </c>
      <c r="K19" s="53" t="s">
        <v>1199</v>
      </c>
      <c r="L19" s="53" t="s">
        <v>1199</v>
      </c>
      <c r="M19" s="53" t="s">
        <v>1199</v>
      </c>
      <c r="N19" s="53" t="s">
        <v>1199</v>
      </c>
      <c r="O19" s="53" t="s">
        <v>1199</v>
      </c>
      <c r="P19" s="53" t="s">
        <v>1199</v>
      </c>
      <c r="Q19" s="53" t="s">
        <v>1199</v>
      </c>
      <c r="R19" s="53" t="s">
        <v>1199</v>
      </c>
      <c r="S19" s="53" t="s">
        <v>1199</v>
      </c>
      <c r="T19" s="53" t="s">
        <v>1199</v>
      </c>
      <c r="U19" s="53" t="s">
        <v>1199</v>
      </c>
    </row>
    <row r="20" spans="1:21" ht="30" customHeight="1" x14ac:dyDescent="0.2">
      <c r="A20" s="110" t="s">
        <v>460</v>
      </c>
      <c r="B20" s="111" t="s">
        <v>888</v>
      </c>
      <c r="C20" s="112" t="s">
        <v>461</v>
      </c>
      <c r="D20" s="24" t="s">
        <v>1196</v>
      </c>
      <c r="E20" s="54">
        <v>0</v>
      </c>
      <c r="F20" s="54">
        <v>0</v>
      </c>
      <c r="G20" s="54" t="s">
        <v>1199</v>
      </c>
      <c r="H20" s="54" t="s">
        <v>1199</v>
      </c>
      <c r="I20" s="54" t="s">
        <v>1199</v>
      </c>
      <c r="J20" s="54">
        <v>9173.2289999999994</v>
      </c>
      <c r="K20" s="54" t="s">
        <v>1199</v>
      </c>
      <c r="L20" s="54" t="s">
        <v>1199</v>
      </c>
      <c r="M20" s="54" t="s">
        <v>1199</v>
      </c>
      <c r="N20" s="54" t="s">
        <v>1199</v>
      </c>
      <c r="O20" s="54" t="s">
        <v>1199</v>
      </c>
      <c r="P20" s="54" t="s">
        <v>1199</v>
      </c>
      <c r="Q20" s="54" t="s">
        <v>1199</v>
      </c>
      <c r="R20" s="54" t="s">
        <v>1199</v>
      </c>
      <c r="S20" s="54" t="s">
        <v>1199</v>
      </c>
      <c r="T20" s="54" t="s">
        <v>1199</v>
      </c>
      <c r="U20" s="54" t="s">
        <v>1199</v>
      </c>
    </row>
    <row r="21" spans="1:21" ht="30" customHeight="1" x14ac:dyDescent="0.2">
      <c r="A21" s="110" t="s">
        <v>473</v>
      </c>
      <c r="B21" s="111" t="s">
        <v>888</v>
      </c>
      <c r="C21" s="112" t="s">
        <v>474</v>
      </c>
      <c r="D21" s="23" t="s">
        <v>1195</v>
      </c>
      <c r="E21" s="53">
        <v>24865.774000000001</v>
      </c>
      <c r="F21" s="53">
        <v>29442.076000000001</v>
      </c>
      <c r="G21" s="53">
        <v>26655.66</v>
      </c>
      <c r="H21" s="53">
        <v>30149.42</v>
      </c>
      <c r="I21" s="53">
        <v>33374.660000000003</v>
      </c>
      <c r="J21" s="53">
        <v>26035.699000000001</v>
      </c>
      <c r="K21" s="53">
        <v>33560.868000000002</v>
      </c>
      <c r="L21" s="53">
        <v>34292.131999999998</v>
      </c>
      <c r="M21" s="53">
        <v>29680.236000000001</v>
      </c>
      <c r="N21" s="53">
        <v>31024</v>
      </c>
      <c r="O21" s="53">
        <v>37228</v>
      </c>
      <c r="P21" s="53">
        <v>36059.972999999998</v>
      </c>
      <c r="Q21" s="53">
        <v>28845.738000000001</v>
      </c>
      <c r="R21" s="53">
        <v>38633.144999999997</v>
      </c>
      <c r="S21" s="53">
        <v>26831.460999999999</v>
      </c>
      <c r="T21" s="53">
        <v>27848.356</v>
      </c>
      <c r="U21" s="53">
        <v>35828.410000000003</v>
      </c>
    </row>
    <row r="22" spans="1:21" ht="30" customHeight="1" x14ac:dyDescent="0.2">
      <c r="A22" s="110" t="s">
        <v>473</v>
      </c>
      <c r="B22" s="111" t="s">
        <v>888</v>
      </c>
      <c r="C22" s="112" t="s">
        <v>474</v>
      </c>
      <c r="D22" s="24" t="s">
        <v>1196</v>
      </c>
      <c r="E22" s="54">
        <v>187710.927</v>
      </c>
      <c r="F22" s="54">
        <v>141668.008</v>
      </c>
      <c r="G22" s="54">
        <v>141675.696</v>
      </c>
      <c r="H22" s="54">
        <v>176335.77600000001</v>
      </c>
      <c r="I22" s="54">
        <v>220208.027</v>
      </c>
      <c r="J22" s="54">
        <v>185233.601</v>
      </c>
      <c r="K22" s="54">
        <v>258648.217</v>
      </c>
      <c r="L22" s="54">
        <v>217249.23499999999</v>
      </c>
      <c r="M22" s="54">
        <v>163824.93799999999</v>
      </c>
      <c r="N22" s="54">
        <v>161483</v>
      </c>
      <c r="O22" s="54">
        <v>203156</v>
      </c>
      <c r="P22" s="54">
        <v>196794.15</v>
      </c>
      <c r="Q22" s="54">
        <v>216013.448</v>
      </c>
      <c r="R22" s="54">
        <v>297869.33600000001</v>
      </c>
      <c r="S22" s="54">
        <v>279895.60800000001</v>
      </c>
      <c r="T22" s="54">
        <v>261310.315</v>
      </c>
      <c r="U22" s="54">
        <v>288233.91700000002</v>
      </c>
    </row>
    <row r="23" spans="1:21" ht="30" customHeight="1" x14ac:dyDescent="0.2">
      <c r="A23" s="110" t="s">
        <v>475</v>
      </c>
      <c r="B23" s="111" t="s">
        <v>888</v>
      </c>
      <c r="C23" s="112" t="s">
        <v>476</v>
      </c>
      <c r="D23" s="23" t="s">
        <v>1195</v>
      </c>
      <c r="E23" s="53" t="s">
        <v>1199</v>
      </c>
      <c r="F23" s="53" t="s">
        <v>1199</v>
      </c>
      <c r="G23" s="53" t="s">
        <v>1199</v>
      </c>
      <c r="H23" s="53" t="s">
        <v>1199</v>
      </c>
      <c r="I23" s="53" t="s">
        <v>1199</v>
      </c>
      <c r="J23" s="53" t="s">
        <v>1199</v>
      </c>
      <c r="K23" s="53" t="s">
        <v>1199</v>
      </c>
      <c r="L23" s="53" t="s">
        <v>1199</v>
      </c>
      <c r="M23" s="53" t="s">
        <v>1199</v>
      </c>
      <c r="N23" s="53">
        <v>27299</v>
      </c>
      <c r="O23" s="53">
        <v>33029</v>
      </c>
      <c r="P23" s="53" t="s">
        <v>1199</v>
      </c>
      <c r="Q23" s="53" t="s">
        <v>1199</v>
      </c>
      <c r="R23" s="53" t="s">
        <v>1199</v>
      </c>
      <c r="S23" s="53" t="s">
        <v>1199</v>
      </c>
      <c r="T23" s="53" t="s">
        <v>1199</v>
      </c>
      <c r="U23" s="53" t="s">
        <v>1199</v>
      </c>
    </row>
    <row r="24" spans="1:21" ht="30" customHeight="1" x14ac:dyDescent="0.2">
      <c r="A24" s="110" t="s">
        <v>475</v>
      </c>
      <c r="B24" s="111" t="s">
        <v>888</v>
      </c>
      <c r="C24" s="112" t="s">
        <v>476</v>
      </c>
      <c r="D24" s="24" t="s">
        <v>1196</v>
      </c>
      <c r="E24" s="54" t="s">
        <v>1199</v>
      </c>
      <c r="F24" s="54" t="s">
        <v>1199</v>
      </c>
      <c r="G24" s="54" t="s">
        <v>1199</v>
      </c>
      <c r="H24" s="54" t="s">
        <v>1199</v>
      </c>
      <c r="I24" s="54" t="s">
        <v>1199</v>
      </c>
      <c r="J24" s="54" t="s">
        <v>1199</v>
      </c>
      <c r="K24" s="54" t="s">
        <v>1199</v>
      </c>
      <c r="L24" s="54" t="s">
        <v>1199</v>
      </c>
      <c r="M24" s="54" t="s">
        <v>1199</v>
      </c>
      <c r="N24" s="54">
        <v>23372</v>
      </c>
      <c r="O24" s="54">
        <v>22900</v>
      </c>
      <c r="P24" s="54" t="s">
        <v>1199</v>
      </c>
      <c r="Q24" s="54" t="s">
        <v>1199</v>
      </c>
      <c r="R24" s="54" t="s">
        <v>1199</v>
      </c>
      <c r="S24" s="54" t="s">
        <v>1199</v>
      </c>
      <c r="T24" s="54" t="s">
        <v>1199</v>
      </c>
      <c r="U24" s="54" t="s">
        <v>1199</v>
      </c>
    </row>
    <row r="25" spans="1:21" ht="30" customHeight="1" x14ac:dyDescent="0.2">
      <c r="A25" s="110" t="s">
        <v>477</v>
      </c>
      <c r="B25" s="111" t="s">
        <v>888</v>
      </c>
      <c r="C25" s="112" t="s">
        <v>478</v>
      </c>
      <c r="D25" s="23" t="s">
        <v>1195</v>
      </c>
      <c r="E25" s="53">
        <v>549791.68000000005</v>
      </c>
      <c r="F25" s="53">
        <v>637113.06099999999</v>
      </c>
      <c r="G25" s="53">
        <v>610332.68799999997</v>
      </c>
      <c r="H25" s="53">
        <v>638476.76199999999</v>
      </c>
      <c r="I25" s="53">
        <v>592784.19499999995</v>
      </c>
      <c r="J25" s="53">
        <v>588666.97400000005</v>
      </c>
      <c r="K25" s="53">
        <v>553949.87899999996</v>
      </c>
      <c r="L25" s="53">
        <v>562327.4</v>
      </c>
      <c r="M25" s="53">
        <v>521814.16899999999</v>
      </c>
      <c r="N25" s="53">
        <v>494098</v>
      </c>
      <c r="O25" s="53">
        <v>473302</v>
      </c>
      <c r="P25" s="53">
        <v>393127.30300000001</v>
      </c>
      <c r="Q25" s="53">
        <v>350126.57400000002</v>
      </c>
      <c r="R25" s="53">
        <v>394900.45500000002</v>
      </c>
      <c r="S25" s="53">
        <v>405992.76500000001</v>
      </c>
      <c r="T25" s="53">
        <v>375418.82400000002</v>
      </c>
      <c r="U25" s="53">
        <v>392986.98499999999</v>
      </c>
    </row>
    <row r="26" spans="1:21" ht="30" customHeight="1" x14ac:dyDescent="0.2">
      <c r="A26" s="110" t="s">
        <v>477</v>
      </c>
      <c r="B26" s="111" t="s">
        <v>888</v>
      </c>
      <c r="C26" s="112" t="s">
        <v>478</v>
      </c>
      <c r="D26" s="24" t="s">
        <v>1196</v>
      </c>
      <c r="E26" s="54">
        <v>434639.01299999998</v>
      </c>
      <c r="F26" s="54">
        <v>392974.84700000001</v>
      </c>
      <c r="G26" s="54">
        <v>550201.23300000001</v>
      </c>
      <c r="H26" s="54">
        <v>630337.23</v>
      </c>
      <c r="I26" s="54">
        <v>674564.39599999995</v>
      </c>
      <c r="J26" s="54">
        <v>761963.01</v>
      </c>
      <c r="K26" s="54">
        <v>692140.20499999996</v>
      </c>
      <c r="L26" s="54">
        <v>571257.473</v>
      </c>
      <c r="M26" s="54">
        <v>507285.67099999997</v>
      </c>
      <c r="N26" s="54">
        <v>531342</v>
      </c>
      <c r="O26" s="54">
        <v>473212</v>
      </c>
      <c r="P26" s="54">
        <v>479937.20600000001</v>
      </c>
      <c r="Q26" s="54">
        <v>410635.50400000002</v>
      </c>
      <c r="R26" s="54">
        <v>546859.58799999999</v>
      </c>
      <c r="S26" s="54">
        <v>662099.75199999998</v>
      </c>
      <c r="T26" s="54">
        <v>520611.79300000001</v>
      </c>
      <c r="U26" s="54">
        <v>514452.571</v>
      </c>
    </row>
    <row r="27" spans="1:21" ht="30" customHeight="1" x14ac:dyDescent="0.2">
      <c r="A27" s="110" t="s">
        <v>479</v>
      </c>
      <c r="B27" s="111" t="s">
        <v>888</v>
      </c>
      <c r="C27" s="112" t="s">
        <v>480</v>
      </c>
      <c r="D27" s="23" t="s">
        <v>1195</v>
      </c>
      <c r="E27" s="53">
        <v>416474.15</v>
      </c>
      <c r="F27" s="53">
        <v>401823.73300000001</v>
      </c>
      <c r="G27" s="53">
        <v>415010.85200000001</v>
      </c>
      <c r="H27" s="53">
        <v>431267.5</v>
      </c>
      <c r="I27" s="53">
        <v>394339.505</v>
      </c>
      <c r="J27" s="53">
        <v>388064.71399999998</v>
      </c>
      <c r="K27" s="53">
        <v>427775.663</v>
      </c>
      <c r="L27" s="53">
        <v>393207.80300000001</v>
      </c>
      <c r="M27" s="53">
        <v>373108.47999999998</v>
      </c>
      <c r="N27" s="53">
        <v>388769</v>
      </c>
      <c r="O27" s="53">
        <v>429158</v>
      </c>
      <c r="P27" s="53">
        <v>418763.54200000002</v>
      </c>
      <c r="Q27" s="53">
        <v>388979.68599999999</v>
      </c>
      <c r="R27" s="53">
        <v>397440.45600000001</v>
      </c>
      <c r="S27" s="53">
        <v>415515.07400000002</v>
      </c>
      <c r="T27" s="53">
        <v>480327.30800000002</v>
      </c>
      <c r="U27" s="53">
        <v>467673.41899999999</v>
      </c>
    </row>
    <row r="28" spans="1:21" ht="30" customHeight="1" x14ac:dyDescent="0.2">
      <c r="A28" s="110" t="s">
        <v>479</v>
      </c>
      <c r="B28" s="111" t="s">
        <v>888</v>
      </c>
      <c r="C28" s="112" t="s">
        <v>480</v>
      </c>
      <c r="D28" s="24" t="s">
        <v>1196</v>
      </c>
      <c r="E28" s="54">
        <v>87760.327000000005</v>
      </c>
      <c r="F28" s="54">
        <v>63085.991999999998</v>
      </c>
      <c r="G28" s="54">
        <v>115267.488</v>
      </c>
      <c r="H28" s="54">
        <v>153315.91</v>
      </c>
      <c r="I28" s="54">
        <v>157566.05300000001</v>
      </c>
      <c r="J28" s="54">
        <v>187909.13500000001</v>
      </c>
      <c r="K28" s="54">
        <v>185698.87400000001</v>
      </c>
      <c r="L28" s="54">
        <v>142467.99600000001</v>
      </c>
      <c r="M28" s="54">
        <v>125943.09299999999</v>
      </c>
      <c r="N28" s="54">
        <v>168310</v>
      </c>
      <c r="O28" s="54">
        <v>141635</v>
      </c>
      <c r="P28" s="54">
        <v>145544.15</v>
      </c>
      <c r="Q28" s="54">
        <v>126058.806</v>
      </c>
      <c r="R28" s="54">
        <v>180242.802</v>
      </c>
      <c r="S28" s="54">
        <v>247091.10800000001</v>
      </c>
      <c r="T28" s="54">
        <v>162319.80300000001</v>
      </c>
      <c r="U28" s="54">
        <v>177632.954</v>
      </c>
    </row>
    <row r="29" spans="1:21" ht="30" customHeight="1" x14ac:dyDescent="0.2">
      <c r="A29" s="110" t="s">
        <v>481</v>
      </c>
      <c r="B29" s="111" t="s">
        <v>1211</v>
      </c>
      <c r="C29" s="112" t="s">
        <v>482</v>
      </c>
      <c r="D29" s="23" t="s">
        <v>1195</v>
      </c>
      <c r="E29" s="53">
        <v>19221.833999999999</v>
      </c>
      <c r="F29" s="53">
        <v>18885.212</v>
      </c>
      <c r="G29" s="53">
        <v>22187.599999999999</v>
      </c>
      <c r="H29" s="53">
        <v>25496.741999999998</v>
      </c>
      <c r="I29" s="53">
        <v>30185.819</v>
      </c>
      <c r="J29" s="53">
        <v>33850.758999999998</v>
      </c>
      <c r="K29" s="53">
        <v>30643.3</v>
      </c>
      <c r="L29" s="53">
        <v>23347.664000000001</v>
      </c>
      <c r="M29" s="53">
        <v>20263.66</v>
      </c>
      <c r="N29" s="53">
        <v>27088</v>
      </c>
      <c r="O29" s="53">
        <v>25478</v>
      </c>
      <c r="P29" s="53">
        <v>18053.837</v>
      </c>
      <c r="Q29" s="53">
        <v>17220.957999999999</v>
      </c>
      <c r="R29" s="53">
        <v>42249.178</v>
      </c>
      <c r="S29" s="53">
        <v>59358.11</v>
      </c>
      <c r="T29" s="53">
        <v>62041.201999999997</v>
      </c>
      <c r="U29" s="53">
        <v>53081.351999999999</v>
      </c>
    </row>
    <row r="30" spans="1:21" ht="30" customHeight="1" x14ac:dyDescent="0.2">
      <c r="A30" s="110" t="s">
        <v>481</v>
      </c>
      <c r="B30" s="111" t="s">
        <v>1211</v>
      </c>
      <c r="C30" s="112" t="s">
        <v>482</v>
      </c>
      <c r="D30" s="24" t="s">
        <v>1196</v>
      </c>
      <c r="E30" s="54">
        <v>52341.212</v>
      </c>
      <c r="F30" s="54">
        <v>27911.391</v>
      </c>
      <c r="G30" s="54">
        <v>44237.821000000004</v>
      </c>
      <c r="H30" s="54">
        <v>51430.75</v>
      </c>
      <c r="I30" s="54">
        <v>48615.705000000002</v>
      </c>
      <c r="J30" s="54">
        <v>54896.978000000003</v>
      </c>
      <c r="K30" s="54">
        <v>38703.54</v>
      </c>
      <c r="L30" s="54">
        <v>29467.303</v>
      </c>
      <c r="M30" s="54">
        <v>40639.226999999999</v>
      </c>
      <c r="N30" s="54">
        <v>49113</v>
      </c>
      <c r="O30" s="54">
        <v>47641</v>
      </c>
      <c r="P30" s="54">
        <v>57388.078999999998</v>
      </c>
      <c r="Q30" s="54">
        <v>63626.379000000001</v>
      </c>
      <c r="R30" s="54">
        <v>92720.178</v>
      </c>
      <c r="S30" s="54">
        <v>152811.95199999999</v>
      </c>
      <c r="T30" s="54">
        <v>143108.386</v>
      </c>
      <c r="U30" s="54">
        <v>129320.11199999999</v>
      </c>
    </row>
    <row r="32" spans="1:21" x14ac:dyDescent="0.2">
      <c r="A32" s="21" t="s">
        <v>1259</v>
      </c>
    </row>
    <row r="33" spans="1:1" x14ac:dyDescent="0.2">
      <c r="A33" s="21" t="s">
        <v>1260</v>
      </c>
    </row>
    <row r="34" spans="1:1" x14ac:dyDescent="0.2">
      <c r="A34" s="22" t="s">
        <v>1261</v>
      </c>
    </row>
    <row r="35" spans="1:1" x14ac:dyDescent="0.2">
      <c r="A35" s="21" t="s">
        <v>4</v>
      </c>
    </row>
    <row r="36" spans="1:1" x14ac:dyDescent="0.2">
      <c r="A36" t="s">
        <v>2</v>
      </c>
    </row>
    <row r="37" spans="1:1" x14ac:dyDescent="0.2">
      <c r="A37" t="s">
        <v>937</v>
      </c>
    </row>
  </sheetData>
  <mergeCells count="37">
    <mergeCell ref="C25:C26"/>
    <mergeCell ref="C27:C28"/>
    <mergeCell ref="C29:C30"/>
    <mergeCell ref="A2:U2"/>
    <mergeCell ref="A5:U5"/>
    <mergeCell ref="C15:C16"/>
    <mergeCell ref="C17:C18"/>
    <mergeCell ref="C19:C20"/>
    <mergeCell ref="C21:C22"/>
    <mergeCell ref="C23:C24"/>
    <mergeCell ref="A25:A26"/>
    <mergeCell ref="A27:A28"/>
    <mergeCell ref="A29:A30"/>
    <mergeCell ref="B9:B10"/>
    <mergeCell ref="B11:B12"/>
    <mergeCell ref="B13:B14"/>
    <mergeCell ref="B15:B16"/>
    <mergeCell ref="B17:B18"/>
    <mergeCell ref="B19:B20"/>
    <mergeCell ref="B21:B22"/>
    <mergeCell ref="B23:B24"/>
    <mergeCell ref="B25:B26"/>
    <mergeCell ref="B27:B28"/>
    <mergeCell ref="B29:B30"/>
    <mergeCell ref="A15:A16"/>
    <mergeCell ref="A17:A18"/>
    <mergeCell ref="A19:A20"/>
    <mergeCell ref="A21:A22"/>
    <mergeCell ref="A23:A24"/>
    <mergeCell ref="A8:B8"/>
    <mergeCell ref="C8:D8"/>
    <mergeCell ref="A9:A10"/>
    <mergeCell ref="A11:A12"/>
    <mergeCell ref="A13:A14"/>
    <mergeCell ref="C9:C10"/>
    <mergeCell ref="C11:C12"/>
    <mergeCell ref="C13:C14"/>
  </mergeCells>
  <pageMargins left="0.7" right="0.7" top="0.75" bottom="0.75" header="0.3" footer="0.3"/>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U15"/>
  <sheetViews>
    <sheetView showGridLines="0" workbookViewId="0">
      <pane xSplit="4" ySplit="8" topLeftCell="E9" activePane="bottomRight" state="frozen"/>
      <selection pane="topRight"/>
      <selection pane="bottomLeft"/>
      <selection pane="bottomRight"/>
    </sheetView>
  </sheetViews>
  <sheetFormatPr baseColWidth="10" defaultRowHeight="12.75" x14ac:dyDescent="0.2"/>
  <cols>
    <col min="1" max="1" width="12.7109375" customWidth="1"/>
    <col min="2" max="2" width="5.7109375" customWidth="1"/>
    <col min="3" max="3" width="50.7109375" customWidth="1"/>
    <col min="4" max="4" width="8.7109375" customWidth="1"/>
    <col min="5" max="21" width="13.7109375" customWidth="1"/>
  </cols>
  <sheetData>
    <row r="1" spans="1:21" x14ac:dyDescent="0.2">
      <c r="U1" s="2" t="str">
        <f>HYPERLINK("#'Sommaire'!A1", "retour sommaire")</f>
        <v>retour sommaire</v>
      </c>
    </row>
    <row r="2" spans="1:21" ht="15" x14ac:dyDescent="0.2">
      <c r="A2" s="113" t="s">
        <v>1202</v>
      </c>
      <c r="B2" s="114"/>
      <c r="C2" s="114"/>
      <c r="D2" s="114"/>
      <c r="E2" s="114"/>
      <c r="F2" s="114"/>
      <c r="G2" s="114"/>
      <c r="H2" s="114"/>
      <c r="I2" s="114"/>
      <c r="J2" s="114"/>
      <c r="K2" s="114"/>
      <c r="L2" s="114"/>
      <c r="M2" s="114"/>
      <c r="N2" s="114"/>
      <c r="O2" s="114"/>
      <c r="P2" s="114"/>
      <c r="Q2" s="114"/>
      <c r="R2" s="114"/>
      <c r="S2" s="114"/>
      <c r="T2" s="114"/>
      <c r="U2" s="114"/>
    </row>
    <row r="5" spans="1:21" ht="15" x14ac:dyDescent="0.2">
      <c r="A5" s="113" t="s">
        <v>1262</v>
      </c>
      <c r="B5" s="114"/>
      <c r="C5" s="114"/>
      <c r="D5" s="114"/>
      <c r="E5" s="114"/>
      <c r="F5" s="114"/>
      <c r="G5" s="114"/>
      <c r="H5" s="114"/>
      <c r="I5" s="114"/>
      <c r="J5" s="114"/>
      <c r="K5" s="114"/>
      <c r="L5" s="114"/>
      <c r="M5" s="114"/>
      <c r="N5" s="114"/>
      <c r="O5" s="114"/>
      <c r="P5" s="114"/>
      <c r="Q5" s="114"/>
      <c r="R5" s="114"/>
      <c r="S5" s="114"/>
      <c r="T5" s="114"/>
      <c r="U5" s="114"/>
    </row>
    <row r="6" spans="1:21" x14ac:dyDescent="0.2">
      <c r="U6" s="7" t="s">
        <v>1233</v>
      </c>
    </row>
    <row r="7" spans="1:21" x14ac:dyDescent="0.2">
      <c r="U7" s="7" t="s">
        <v>1205</v>
      </c>
    </row>
    <row r="8" spans="1:21" x14ac:dyDescent="0.2">
      <c r="A8" s="107" t="s">
        <v>6</v>
      </c>
      <c r="B8" s="107" t="s">
        <v>1193</v>
      </c>
      <c r="C8" s="107" t="s">
        <v>7</v>
      </c>
      <c r="D8" s="107" t="s">
        <v>1194</v>
      </c>
      <c r="E8" s="8" t="s">
        <v>889</v>
      </c>
      <c r="F8" s="8" t="s">
        <v>890</v>
      </c>
      <c r="G8" s="8" t="s">
        <v>891</v>
      </c>
      <c r="H8" s="8" t="s">
        <v>892</v>
      </c>
      <c r="I8" s="8" t="s">
        <v>893</v>
      </c>
      <c r="J8" s="8" t="s">
        <v>894</v>
      </c>
      <c r="K8" s="8" t="s">
        <v>895</v>
      </c>
      <c r="L8" s="8" t="s">
        <v>896</v>
      </c>
      <c r="M8" s="8" t="s">
        <v>897</v>
      </c>
      <c r="N8" s="8" t="s">
        <v>898</v>
      </c>
      <c r="O8" s="8" t="s">
        <v>899</v>
      </c>
      <c r="P8" s="8" t="s">
        <v>900</v>
      </c>
      <c r="Q8" s="8" t="s">
        <v>901</v>
      </c>
      <c r="R8" s="8" t="s">
        <v>902</v>
      </c>
      <c r="S8" s="8" t="s">
        <v>903</v>
      </c>
      <c r="T8" s="8" t="s">
        <v>904</v>
      </c>
      <c r="U8" s="8" t="s">
        <v>905</v>
      </c>
    </row>
    <row r="9" spans="1:21" ht="30" customHeight="1" x14ac:dyDescent="0.2">
      <c r="A9" s="110" t="s">
        <v>483</v>
      </c>
      <c r="B9" s="111" t="s">
        <v>888</v>
      </c>
      <c r="C9" s="112" t="s">
        <v>484</v>
      </c>
      <c r="D9" s="23" t="s">
        <v>1195</v>
      </c>
      <c r="E9" s="55">
        <v>3518030</v>
      </c>
      <c r="F9" s="55">
        <v>4400755.49</v>
      </c>
      <c r="G9" s="55">
        <v>4420234.22</v>
      </c>
      <c r="H9" s="55">
        <v>4369976.45</v>
      </c>
      <c r="I9" s="55">
        <v>4397827.78</v>
      </c>
      <c r="J9" s="55">
        <v>4104762.77</v>
      </c>
      <c r="K9" s="55">
        <v>4108927.65</v>
      </c>
      <c r="L9" s="55">
        <v>4550717.26</v>
      </c>
      <c r="M9" s="55">
        <v>4506939.17</v>
      </c>
      <c r="N9" s="55">
        <v>4547015</v>
      </c>
      <c r="O9" s="55">
        <v>4506001</v>
      </c>
      <c r="P9" s="55">
        <v>5155741.47</v>
      </c>
      <c r="Q9" s="55">
        <v>5225531.29</v>
      </c>
      <c r="R9" s="55">
        <v>5309843.41</v>
      </c>
      <c r="S9" s="55">
        <v>5877014.4699999997</v>
      </c>
      <c r="T9" s="55">
        <v>5019176.32</v>
      </c>
      <c r="U9" s="55">
        <v>5023283.5599999996</v>
      </c>
    </row>
    <row r="10" spans="1:21" ht="30" customHeight="1" x14ac:dyDescent="0.2">
      <c r="A10" s="110" t="s">
        <v>483</v>
      </c>
      <c r="B10" s="111" t="s">
        <v>888</v>
      </c>
      <c r="C10" s="112" t="s">
        <v>484</v>
      </c>
      <c r="D10" s="24" t="s">
        <v>1196</v>
      </c>
      <c r="E10" s="56">
        <v>1182012.932</v>
      </c>
      <c r="F10" s="56">
        <v>882343.91200000001</v>
      </c>
      <c r="G10" s="56">
        <v>881812.43200000003</v>
      </c>
      <c r="H10" s="56">
        <v>904991.72100000002</v>
      </c>
      <c r="I10" s="56">
        <v>926386.924</v>
      </c>
      <c r="J10" s="56">
        <v>896850.62899999996</v>
      </c>
      <c r="K10" s="56">
        <v>967031.22900000005</v>
      </c>
      <c r="L10" s="56">
        <v>992640.36199999996</v>
      </c>
      <c r="M10" s="56">
        <v>975120.79099999997</v>
      </c>
      <c r="N10" s="56">
        <v>1057555</v>
      </c>
      <c r="O10" s="56">
        <v>1108987</v>
      </c>
      <c r="P10" s="56">
        <v>1122351.6170000001</v>
      </c>
      <c r="Q10" s="56">
        <v>1143658.355</v>
      </c>
      <c r="R10" s="56">
        <v>1113511.4569999999</v>
      </c>
      <c r="S10" s="56">
        <v>1292334.9920000001</v>
      </c>
      <c r="T10" s="56">
        <v>1437035.53</v>
      </c>
      <c r="U10" s="56">
        <v>1463568.7509999999</v>
      </c>
    </row>
    <row r="12" spans="1:21" x14ac:dyDescent="0.2">
      <c r="A12" s="22" t="s">
        <v>1263</v>
      </c>
    </row>
    <row r="13" spans="1:21" x14ac:dyDescent="0.2">
      <c r="A13" s="21" t="s">
        <v>4</v>
      </c>
    </row>
    <row r="14" spans="1:21" x14ac:dyDescent="0.2">
      <c r="A14" t="s">
        <v>2</v>
      </c>
    </row>
    <row r="15" spans="1:21" x14ac:dyDescent="0.2">
      <c r="A15" t="s">
        <v>937</v>
      </c>
    </row>
  </sheetData>
  <mergeCells count="7">
    <mergeCell ref="A2:U2"/>
    <mergeCell ref="A5:U5"/>
    <mergeCell ref="A8:B8"/>
    <mergeCell ref="C8:D8"/>
    <mergeCell ref="A9:A10"/>
    <mergeCell ref="B9:B10"/>
    <mergeCell ref="C9:C10"/>
  </mergeCells>
  <pageMargins left="0.7" right="0.7" top="0.75" bottom="0.75" header="0.3" footer="0.3"/>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U29"/>
  <sheetViews>
    <sheetView showGridLines="0" workbookViewId="0">
      <pane xSplit="4" ySplit="8" topLeftCell="E9" activePane="bottomRight" state="frozen"/>
      <selection pane="topRight"/>
      <selection pane="bottomLeft"/>
      <selection pane="bottomRight"/>
    </sheetView>
  </sheetViews>
  <sheetFormatPr baseColWidth="10" defaultRowHeight="12.75" x14ac:dyDescent="0.2"/>
  <cols>
    <col min="1" max="1" width="12.7109375" customWidth="1"/>
    <col min="2" max="2" width="5.7109375" customWidth="1"/>
    <col min="3" max="3" width="50.7109375" customWidth="1"/>
    <col min="4" max="4" width="8.7109375" customWidth="1"/>
    <col min="5" max="21" width="13.7109375" customWidth="1"/>
  </cols>
  <sheetData>
    <row r="1" spans="1:21" x14ac:dyDescent="0.2">
      <c r="U1" s="2" t="str">
        <f>HYPERLINK("#'Sommaire'!A1", "retour sommaire")</f>
        <v>retour sommaire</v>
      </c>
    </row>
    <row r="2" spans="1:21" ht="15" x14ac:dyDescent="0.2">
      <c r="A2" s="113" t="s">
        <v>1202</v>
      </c>
      <c r="B2" s="114"/>
      <c r="C2" s="114"/>
      <c r="D2" s="114"/>
      <c r="E2" s="114"/>
      <c r="F2" s="114"/>
      <c r="G2" s="114"/>
      <c r="H2" s="114"/>
      <c r="I2" s="114"/>
      <c r="J2" s="114"/>
      <c r="K2" s="114"/>
      <c r="L2" s="114"/>
      <c r="M2" s="114"/>
      <c r="N2" s="114"/>
      <c r="O2" s="114"/>
      <c r="P2" s="114"/>
      <c r="Q2" s="114"/>
      <c r="R2" s="114"/>
      <c r="S2" s="114"/>
      <c r="T2" s="114"/>
      <c r="U2" s="114"/>
    </row>
    <row r="5" spans="1:21" ht="15" x14ac:dyDescent="0.2">
      <c r="A5" s="113" t="s">
        <v>1264</v>
      </c>
      <c r="B5" s="114"/>
      <c r="C5" s="114"/>
      <c r="D5" s="114"/>
      <c r="E5" s="114"/>
      <c r="F5" s="114"/>
      <c r="G5" s="114"/>
      <c r="H5" s="114"/>
      <c r="I5" s="114"/>
      <c r="J5" s="114"/>
      <c r="K5" s="114"/>
      <c r="L5" s="114"/>
      <c r="M5" s="114"/>
      <c r="N5" s="114"/>
      <c r="O5" s="114"/>
      <c r="P5" s="114"/>
      <c r="Q5" s="114"/>
      <c r="R5" s="114"/>
      <c r="S5" s="114"/>
      <c r="T5" s="114"/>
      <c r="U5" s="114"/>
    </row>
    <row r="6" spans="1:21" x14ac:dyDescent="0.2">
      <c r="U6" s="7" t="s">
        <v>1204</v>
      </c>
    </row>
    <row r="7" spans="1:21" x14ac:dyDescent="0.2">
      <c r="U7" s="7" t="s">
        <v>1205</v>
      </c>
    </row>
    <row r="8" spans="1:21" x14ac:dyDescent="0.2">
      <c r="A8" s="107" t="s">
        <v>6</v>
      </c>
      <c r="B8" s="107" t="s">
        <v>1193</v>
      </c>
      <c r="C8" s="107" t="s">
        <v>7</v>
      </c>
      <c r="D8" s="107" t="s">
        <v>1194</v>
      </c>
      <c r="E8" s="8" t="s">
        <v>889</v>
      </c>
      <c r="F8" s="8" t="s">
        <v>890</v>
      </c>
      <c r="G8" s="8" t="s">
        <v>891</v>
      </c>
      <c r="H8" s="8" t="s">
        <v>892</v>
      </c>
      <c r="I8" s="8" t="s">
        <v>893</v>
      </c>
      <c r="J8" s="8" t="s">
        <v>894</v>
      </c>
      <c r="K8" s="8" t="s">
        <v>895</v>
      </c>
      <c r="L8" s="8" t="s">
        <v>896</v>
      </c>
      <c r="M8" s="8" t="s">
        <v>897</v>
      </c>
      <c r="N8" s="8" t="s">
        <v>898</v>
      </c>
      <c r="O8" s="8" t="s">
        <v>899</v>
      </c>
      <c r="P8" s="8" t="s">
        <v>900</v>
      </c>
      <c r="Q8" s="8" t="s">
        <v>901</v>
      </c>
      <c r="R8" s="8" t="s">
        <v>902</v>
      </c>
      <c r="S8" s="8" t="s">
        <v>903</v>
      </c>
      <c r="T8" s="8" t="s">
        <v>904</v>
      </c>
      <c r="U8" s="8" t="s">
        <v>905</v>
      </c>
    </row>
    <row r="9" spans="1:21" ht="30" customHeight="1" x14ac:dyDescent="0.2">
      <c r="A9" s="110" t="s">
        <v>491</v>
      </c>
      <c r="B9" s="111" t="s">
        <v>888</v>
      </c>
      <c r="C9" s="112" t="s">
        <v>492</v>
      </c>
      <c r="D9" s="23" t="s">
        <v>1195</v>
      </c>
      <c r="E9" s="57">
        <v>3737557.733</v>
      </c>
      <c r="F9" s="57">
        <v>4185021.5060000001</v>
      </c>
      <c r="G9" s="57">
        <v>4083462.341</v>
      </c>
      <c r="H9" s="57">
        <v>4181038.676</v>
      </c>
      <c r="I9" s="57">
        <v>3780120</v>
      </c>
      <c r="J9" s="57">
        <v>4299634.852</v>
      </c>
      <c r="K9" s="57">
        <v>4312481.3420000002</v>
      </c>
      <c r="L9" s="57">
        <v>4391434.6090000002</v>
      </c>
      <c r="M9" s="57">
        <v>4224207.4450000003</v>
      </c>
      <c r="N9" s="57">
        <v>4123848</v>
      </c>
      <c r="O9" s="57">
        <v>3926688</v>
      </c>
      <c r="P9" s="57">
        <v>3956532</v>
      </c>
      <c r="Q9" s="57">
        <v>3695398.466</v>
      </c>
      <c r="R9" s="57">
        <v>3844426.7009999999</v>
      </c>
      <c r="S9" s="57">
        <v>3732999.4270000001</v>
      </c>
      <c r="T9" s="57">
        <v>3713894.1609999998</v>
      </c>
      <c r="U9" s="57">
        <v>4171052.0830000001</v>
      </c>
    </row>
    <row r="10" spans="1:21" ht="30" customHeight="1" x14ac:dyDescent="0.2">
      <c r="A10" s="110" t="s">
        <v>491</v>
      </c>
      <c r="B10" s="111" t="s">
        <v>888</v>
      </c>
      <c r="C10" s="112" t="s">
        <v>492</v>
      </c>
      <c r="D10" s="24" t="s">
        <v>1196</v>
      </c>
      <c r="E10" s="58">
        <v>1496964.1370000001</v>
      </c>
      <c r="F10" s="58">
        <v>1654933.844</v>
      </c>
      <c r="G10" s="58">
        <v>1539338.6429999999</v>
      </c>
      <c r="H10" s="58">
        <v>1736362.828</v>
      </c>
      <c r="I10" s="58">
        <v>1728686.902</v>
      </c>
      <c r="J10" s="58">
        <v>1898578.1240000001</v>
      </c>
      <c r="K10" s="58">
        <v>1803480.959</v>
      </c>
      <c r="L10" s="58">
        <v>1878551.058</v>
      </c>
      <c r="M10" s="58">
        <v>1760348.5220000001</v>
      </c>
      <c r="N10" s="58">
        <v>1746118</v>
      </c>
      <c r="O10" s="58">
        <v>1672350</v>
      </c>
      <c r="P10" s="58">
        <v>1732566.0330000001</v>
      </c>
      <c r="Q10" s="58">
        <v>1596539.845</v>
      </c>
      <c r="R10" s="58">
        <v>1735328.5619999999</v>
      </c>
      <c r="S10" s="58">
        <v>2063086.5360000001</v>
      </c>
      <c r="T10" s="58">
        <v>2205741.46</v>
      </c>
      <c r="U10" s="58">
        <v>2224884.162</v>
      </c>
    </row>
    <row r="11" spans="1:21" ht="30" customHeight="1" x14ac:dyDescent="0.2">
      <c r="A11" s="110" t="s">
        <v>493</v>
      </c>
      <c r="B11" s="111" t="s">
        <v>888</v>
      </c>
      <c r="C11" s="112" t="s">
        <v>494</v>
      </c>
      <c r="D11" s="23" t="s">
        <v>1195</v>
      </c>
      <c r="E11" s="57">
        <v>119859.75199999999</v>
      </c>
      <c r="F11" s="57">
        <v>95671.581000000006</v>
      </c>
      <c r="G11" s="57">
        <v>99113.739000000001</v>
      </c>
      <c r="H11" s="57">
        <v>98343.717999999993</v>
      </c>
      <c r="I11" s="57">
        <v>90421</v>
      </c>
      <c r="J11" s="57">
        <v>92422.350999999995</v>
      </c>
      <c r="K11" s="57">
        <v>109764.05899999999</v>
      </c>
      <c r="L11" s="57">
        <v>98763.995999999999</v>
      </c>
      <c r="M11" s="57">
        <v>114000.62</v>
      </c>
      <c r="N11" s="57">
        <v>120217</v>
      </c>
      <c r="O11" s="57">
        <v>134224</v>
      </c>
      <c r="P11" s="57">
        <v>129733</v>
      </c>
      <c r="Q11" s="57">
        <v>141001.1</v>
      </c>
      <c r="R11" s="57">
        <v>143019.492</v>
      </c>
      <c r="S11" s="57">
        <v>189098.929</v>
      </c>
      <c r="T11" s="57">
        <v>177678.052</v>
      </c>
      <c r="U11" s="57">
        <v>134742.52600000001</v>
      </c>
    </row>
    <row r="12" spans="1:21" ht="30" customHeight="1" x14ac:dyDescent="0.2">
      <c r="A12" s="110" t="s">
        <v>493</v>
      </c>
      <c r="B12" s="111" t="s">
        <v>888</v>
      </c>
      <c r="C12" s="112" t="s">
        <v>494</v>
      </c>
      <c r="D12" s="24" t="s">
        <v>1196</v>
      </c>
      <c r="E12" s="58">
        <v>40750.440999999999</v>
      </c>
      <c r="F12" s="58">
        <v>33237.099000000002</v>
      </c>
      <c r="G12" s="58">
        <v>36000.089999999997</v>
      </c>
      <c r="H12" s="58">
        <v>36870.998</v>
      </c>
      <c r="I12" s="58">
        <v>36397.233999999997</v>
      </c>
      <c r="J12" s="58">
        <v>68692.929000000004</v>
      </c>
      <c r="K12" s="58">
        <v>72394.934999999998</v>
      </c>
      <c r="L12" s="58">
        <v>58314.762000000002</v>
      </c>
      <c r="M12" s="58">
        <v>63923.737999999998</v>
      </c>
      <c r="N12" s="58">
        <v>71061</v>
      </c>
      <c r="O12" s="58">
        <v>83607</v>
      </c>
      <c r="P12" s="58">
        <v>86075.095000000001</v>
      </c>
      <c r="Q12" s="58">
        <v>100881.95699999999</v>
      </c>
      <c r="R12" s="58">
        <v>107542.515</v>
      </c>
      <c r="S12" s="58">
        <v>167320.27499999999</v>
      </c>
      <c r="T12" s="58">
        <v>182747.20699999999</v>
      </c>
      <c r="U12" s="58">
        <v>129704.86500000001</v>
      </c>
    </row>
    <row r="13" spans="1:21" ht="30" customHeight="1" x14ac:dyDescent="0.2">
      <c r="A13" s="110" t="s">
        <v>495</v>
      </c>
      <c r="B13" s="111" t="s">
        <v>888</v>
      </c>
      <c r="C13" s="112" t="s">
        <v>496</v>
      </c>
      <c r="D13" s="23" t="s">
        <v>1195</v>
      </c>
      <c r="E13" s="57">
        <v>0</v>
      </c>
      <c r="F13" s="57">
        <v>0</v>
      </c>
      <c r="G13" s="57">
        <v>0</v>
      </c>
      <c r="H13" s="57">
        <v>0</v>
      </c>
      <c r="I13" s="57">
        <v>0</v>
      </c>
      <c r="J13" s="57">
        <v>0</v>
      </c>
      <c r="K13" s="57">
        <v>0</v>
      </c>
      <c r="L13" s="57">
        <v>0</v>
      </c>
      <c r="M13" s="57">
        <v>0</v>
      </c>
      <c r="N13" s="57">
        <v>0</v>
      </c>
      <c r="O13" s="57">
        <v>0</v>
      </c>
      <c r="P13" s="57">
        <v>0</v>
      </c>
      <c r="Q13" s="57">
        <v>0</v>
      </c>
      <c r="R13" s="57">
        <v>871.68100000000004</v>
      </c>
      <c r="S13" s="57">
        <v>927.92499999999995</v>
      </c>
      <c r="T13" s="57">
        <v>3133.63</v>
      </c>
      <c r="U13" s="57">
        <v>4036.0459999999998</v>
      </c>
    </row>
    <row r="14" spans="1:21" ht="30" customHeight="1" x14ac:dyDescent="0.2">
      <c r="A14" s="110" t="s">
        <v>495</v>
      </c>
      <c r="B14" s="111" t="s">
        <v>888</v>
      </c>
      <c r="C14" s="112" t="s">
        <v>496</v>
      </c>
      <c r="D14" s="24" t="s">
        <v>1196</v>
      </c>
      <c r="E14" s="58">
        <v>0</v>
      </c>
      <c r="F14" s="58">
        <v>0</v>
      </c>
      <c r="G14" s="58">
        <v>0</v>
      </c>
      <c r="H14" s="58">
        <v>0</v>
      </c>
      <c r="I14" s="58">
        <v>0</v>
      </c>
      <c r="J14" s="58">
        <v>0</v>
      </c>
      <c r="K14" s="58">
        <v>0</v>
      </c>
      <c r="L14" s="58">
        <v>0</v>
      </c>
      <c r="M14" s="58">
        <v>0</v>
      </c>
      <c r="N14" s="58">
        <v>0</v>
      </c>
      <c r="O14" s="58">
        <v>0</v>
      </c>
      <c r="P14" s="58">
        <v>0</v>
      </c>
      <c r="Q14" s="58">
        <v>0</v>
      </c>
      <c r="R14" s="58">
        <v>1977.7670000000001</v>
      </c>
      <c r="S14" s="58">
        <v>2259.9769999999999</v>
      </c>
      <c r="T14" s="58">
        <v>6771.9390000000003</v>
      </c>
      <c r="U14" s="58">
        <v>7845.5540000000001</v>
      </c>
    </row>
    <row r="15" spans="1:21" ht="30" customHeight="1" x14ac:dyDescent="0.2">
      <c r="A15" s="110" t="s">
        <v>497</v>
      </c>
      <c r="B15" s="111" t="s">
        <v>888</v>
      </c>
      <c r="C15" s="112" t="s">
        <v>498</v>
      </c>
      <c r="D15" s="23" t="s">
        <v>1195</v>
      </c>
      <c r="E15" s="57">
        <v>140593.48000000001</v>
      </c>
      <c r="F15" s="57">
        <v>156840.78200000001</v>
      </c>
      <c r="G15" s="57">
        <v>156041.383</v>
      </c>
      <c r="H15" s="57">
        <v>149044.09899999999</v>
      </c>
      <c r="I15" s="57">
        <v>134135.9</v>
      </c>
      <c r="J15" s="57">
        <v>102105.064</v>
      </c>
      <c r="K15" s="57">
        <v>98636.547000000006</v>
      </c>
      <c r="L15" s="57">
        <v>143967.08499999999</v>
      </c>
      <c r="M15" s="57">
        <v>142583.80600000001</v>
      </c>
      <c r="N15" s="57">
        <v>141140</v>
      </c>
      <c r="O15" s="57">
        <v>143607</v>
      </c>
      <c r="P15" s="57">
        <v>151009</v>
      </c>
      <c r="Q15" s="57">
        <v>161847</v>
      </c>
      <c r="R15" s="57">
        <v>168931.622</v>
      </c>
      <c r="S15" s="57">
        <v>230211.38800000001</v>
      </c>
      <c r="T15" s="57">
        <v>225319.568</v>
      </c>
      <c r="U15" s="57">
        <v>139873.19699999999</v>
      </c>
    </row>
    <row r="16" spans="1:21" ht="30" customHeight="1" x14ac:dyDescent="0.2">
      <c r="A16" s="110" t="s">
        <v>497</v>
      </c>
      <c r="B16" s="111" t="s">
        <v>888</v>
      </c>
      <c r="C16" s="112" t="s">
        <v>498</v>
      </c>
      <c r="D16" s="24" t="s">
        <v>1196</v>
      </c>
      <c r="E16" s="58">
        <v>221724.992</v>
      </c>
      <c r="F16" s="58">
        <v>228469.27499999999</v>
      </c>
      <c r="G16" s="58">
        <v>221619.31400000001</v>
      </c>
      <c r="H16" s="58">
        <v>215497.902</v>
      </c>
      <c r="I16" s="58">
        <v>218439.01699999999</v>
      </c>
      <c r="J16" s="58">
        <v>128046.334</v>
      </c>
      <c r="K16" s="58">
        <v>130977.488</v>
      </c>
      <c r="L16" s="58">
        <v>186056.17600000001</v>
      </c>
      <c r="M16" s="58">
        <v>199839.89600000001</v>
      </c>
      <c r="N16" s="58">
        <v>194894</v>
      </c>
      <c r="O16" s="58">
        <v>193584</v>
      </c>
      <c r="P16" s="58">
        <v>195076.29800000001</v>
      </c>
      <c r="Q16" s="58">
        <v>229254.36199999999</v>
      </c>
      <c r="R16" s="58">
        <v>241400.01300000001</v>
      </c>
      <c r="S16" s="58">
        <v>284174.48499999999</v>
      </c>
      <c r="T16" s="58">
        <v>300057.587</v>
      </c>
      <c r="U16" s="58">
        <v>261467.00200000001</v>
      </c>
    </row>
    <row r="17" spans="1:21" ht="30" customHeight="1" x14ac:dyDescent="0.2">
      <c r="A17" s="110" t="s">
        <v>521</v>
      </c>
      <c r="B17" s="111" t="s">
        <v>888</v>
      </c>
      <c r="C17" s="112" t="s">
        <v>522</v>
      </c>
      <c r="D17" s="23" t="s">
        <v>1195</v>
      </c>
      <c r="E17" s="57">
        <v>104730.822</v>
      </c>
      <c r="F17" s="57">
        <v>102670.395</v>
      </c>
      <c r="G17" s="57">
        <v>102223.38</v>
      </c>
      <c r="H17" s="57">
        <v>105215.899</v>
      </c>
      <c r="I17" s="57">
        <v>108047</v>
      </c>
      <c r="J17" s="57">
        <v>132881</v>
      </c>
      <c r="K17" s="57">
        <v>162319.82699999999</v>
      </c>
      <c r="L17" s="57">
        <v>147962.04300000001</v>
      </c>
      <c r="M17" s="57">
        <v>156544.15400000001</v>
      </c>
      <c r="N17" s="57">
        <v>89271</v>
      </c>
      <c r="O17" s="57">
        <v>81066</v>
      </c>
      <c r="P17" s="57">
        <v>71745</v>
      </c>
      <c r="Q17" s="57">
        <v>76359.199999999997</v>
      </c>
      <c r="R17" s="57">
        <v>67747.649000000005</v>
      </c>
      <c r="S17" s="57">
        <v>77799.445999999996</v>
      </c>
      <c r="T17" s="57">
        <v>69115.567999999999</v>
      </c>
      <c r="U17" s="57">
        <v>63238.171000000002</v>
      </c>
    </row>
    <row r="18" spans="1:21" ht="30" customHeight="1" x14ac:dyDescent="0.2">
      <c r="A18" s="110" t="s">
        <v>521</v>
      </c>
      <c r="B18" s="111" t="s">
        <v>888</v>
      </c>
      <c r="C18" s="112" t="s">
        <v>522</v>
      </c>
      <c r="D18" s="24" t="s">
        <v>1196</v>
      </c>
      <c r="E18" s="58">
        <v>19556.350999999999</v>
      </c>
      <c r="F18" s="58">
        <v>13170.714</v>
      </c>
      <c r="G18" s="58">
        <v>13895.067999999999</v>
      </c>
      <c r="H18" s="58">
        <v>17058</v>
      </c>
      <c r="I18" s="58">
        <v>17706.785</v>
      </c>
      <c r="J18" s="58">
        <v>27978.401000000002</v>
      </c>
      <c r="K18" s="58">
        <v>26504.911</v>
      </c>
      <c r="L18" s="58">
        <v>21981.882000000001</v>
      </c>
      <c r="M18" s="58">
        <v>24391.625</v>
      </c>
      <c r="N18" s="58">
        <v>14589</v>
      </c>
      <c r="O18" s="58">
        <v>12299</v>
      </c>
      <c r="P18" s="58">
        <v>11948.694</v>
      </c>
      <c r="Q18" s="58">
        <v>12545.518</v>
      </c>
      <c r="R18" s="58">
        <v>14294.434999999999</v>
      </c>
      <c r="S18" s="58">
        <v>21979.145</v>
      </c>
      <c r="T18" s="58">
        <v>18192.554</v>
      </c>
      <c r="U18" s="58">
        <v>13476.168</v>
      </c>
    </row>
    <row r="19" spans="1:21" ht="30" customHeight="1" x14ac:dyDescent="0.2">
      <c r="A19" s="110" t="s">
        <v>523</v>
      </c>
      <c r="B19" s="111" t="s">
        <v>888</v>
      </c>
      <c r="C19" s="112" t="s">
        <v>524</v>
      </c>
      <c r="D19" s="23" t="s">
        <v>1195</v>
      </c>
      <c r="E19" s="57" t="s">
        <v>1199</v>
      </c>
      <c r="F19" s="57" t="s">
        <v>1199</v>
      </c>
      <c r="G19" s="57" t="s">
        <v>1199</v>
      </c>
      <c r="H19" s="57" t="s">
        <v>1199</v>
      </c>
      <c r="I19" s="57" t="s">
        <v>1199</v>
      </c>
      <c r="J19" s="57" t="s">
        <v>1199</v>
      </c>
      <c r="K19" s="57" t="s">
        <v>1199</v>
      </c>
      <c r="L19" s="57" t="s">
        <v>1199</v>
      </c>
      <c r="M19" s="57" t="s">
        <v>1199</v>
      </c>
      <c r="N19" s="57">
        <v>11981</v>
      </c>
      <c r="O19" s="57">
        <v>11494</v>
      </c>
      <c r="P19" s="57">
        <v>10596</v>
      </c>
      <c r="Q19" s="57">
        <v>10776</v>
      </c>
      <c r="R19" s="57" t="s">
        <v>1199</v>
      </c>
      <c r="S19" s="57" t="s">
        <v>1199</v>
      </c>
      <c r="T19" s="57" t="s">
        <v>1199</v>
      </c>
      <c r="U19" s="57">
        <v>276.01600000000002</v>
      </c>
    </row>
    <row r="20" spans="1:21" ht="30" customHeight="1" x14ac:dyDescent="0.2">
      <c r="A20" s="110" t="s">
        <v>523</v>
      </c>
      <c r="B20" s="111" t="s">
        <v>888</v>
      </c>
      <c r="C20" s="112" t="s">
        <v>524</v>
      </c>
      <c r="D20" s="24" t="s">
        <v>1196</v>
      </c>
      <c r="E20" s="58" t="s">
        <v>1199</v>
      </c>
      <c r="F20" s="58" t="s">
        <v>1199</v>
      </c>
      <c r="G20" s="58" t="s">
        <v>1199</v>
      </c>
      <c r="H20" s="58" t="s">
        <v>1199</v>
      </c>
      <c r="I20" s="58" t="s">
        <v>1199</v>
      </c>
      <c r="J20" s="58" t="s">
        <v>1199</v>
      </c>
      <c r="K20" s="58" t="s">
        <v>1199</v>
      </c>
      <c r="L20" s="58" t="s">
        <v>1199</v>
      </c>
      <c r="M20" s="58" t="s">
        <v>1199</v>
      </c>
      <c r="N20" s="58">
        <v>1004</v>
      </c>
      <c r="O20" s="58">
        <v>1107</v>
      </c>
      <c r="P20" s="58">
        <v>1061.002</v>
      </c>
      <c r="Q20" s="58">
        <v>1076.627</v>
      </c>
      <c r="R20" s="58" t="s">
        <v>1199</v>
      </c>
      <c r="S20" s="58" t="s">
        <v>1199</v>
      </c>
      <c r="T20" s="58" t="s">
        <v>1199</v>
      </c>
      <c r="U20" s="58">
        <v>141.017</v>
      </c>
    </row>
    <row r="21" spans="1:21" ht="30" customHeight="1" x14ac:dyDescent="0.2">
      <c r="A21" s="110" t="s">
        <v>525</v>
      </c>
      <c r="B21" s="111" t="s">
        <v>888</v>
      </c>
      <c r="C21" s="112" t="s">
        <v>526</v>
      </c>
      <c r="D21" s="23" t="s">
        <v>1195</v>
      </c>
      <c r="E21" s="57">
        <v>1620249.6429999999</v>
      </c>
      <c r="F21" s="57">
        <v>1131885.2749999999</v>
      </c>
      <c r="G21" s="57">
        <v>1036899.353</v>
      </c>
      <c r="H21" s="57">
        <v>1209994.0319999999</v>
      </c>
      <c r="I21" s="57">
        <v>1269835</v>
      </c>
      <c r="J21" s="57">
        <v>1161643.05</v>
      </c>
      <c r="K21" s="57">
        <v>1172718.3870000001</v>
      </c>
      <c r="L21" s="57">
        <v>1252910.138</v>
      </c>
      <c r="M21" s="57">
        <v>1225732.564</v>
      </c>
      <c r="N21" s="57">
        <v>1279250</v>
      </c>
      <c r="O21" s="57">
        <v>1143150</v>
      </c>
      <c r="P21" s="57">
        <v>1130693</v>
      </c>
      <c r="Q21" s="57">
        <v>1096117.7919999999</v>
      </c>
      <c r="R21" s="57">
        <v>1103830.6329999999</v>
      </c>
      <c r="S21" s="57">
        <v>1106883.294</v>
      </c>
      <c r="T21" s="57">
        <v>1054837.3089999999</v>
      </c>
      <c r="U21" s="57">
        <v>1152670.6640000001</v>
      </c>
    </row>
    <row r="22" spans="1:21" ht="30" customHeight="1" x14ac:dyDescent="0.2">
      <c r="A22" s="110" t="s">
        <v>525</v>
      </c>
      <c r="B22" s="111" t="s">
        <v>888</v>
      </c>
      <c r="C22" s="112" t="s">
        <v>526</v>
      </c>
      <c r="D22" s="24" t="s">
        <v>1196</v>
      </c>
      <c r="E22" s="58">
        <v>181581.65599999999</v>
      </c>
      <c r="F22" s="58">
        <v>129913.05899999999</v>
      </c>
      <c r="G22" s="58">
        <v>114607.859</v>
      </c>
      <c r="H22" s="58">
        <v>158765.00700000001</v>
      </c>
      <c r="I22" s="58">
        <v>190633.33100000001</v>
      </c>
      <c r="J22" s="58">
        <v>185921.51699999999</v>
      </c>
      <c r="K22" s="58">
        <v>168819.08799999999</v>
      </c>
      <c r="L22" s="58">
        <v>172781.18900000001</v>
      </c>
      <c r="M22" s="58">
        <v>152786.84700000001</v>
      </c>
      <c r="N22" s="58">
        <v>155636</v>
      </c>
      <c r="O22" s="58">
        <v>152534</v>
      </c>
      <c r="P22" s="58">
        <v>168284.53599999999</v>
      </c>
      <c r="Q22" s="58">
        <v>163412.88200000001</v>
      </c>
      <c r="R22" s="58">
        <v>179767.70199999999</v>
      </c>
      <c r="S22" s="58">
        <v>241816.076</v>
      </c>
      <c r="T22" s="58">
        <v>228425.736</v>
      </c>
      <c r="U22" s="58">
        <v>205081.30900000001</v>
      </c>
    </row>
    <row r="23" spans="1:21" ht="30" customHeight="1" x14ac:dyDescent="0.2">
      <c r="A23" s="110" t="s">
        <v>527</v>
      </c>
      <c r="B23" s="111" t="s">
        <v>888</v>
      </c>
      <c r="C23" s="112" t="s">
        <v>528</v>
      </c>
      <c r="D23" s="23" t="s">
        <v>1195</v>
      </c>
      <c r="E23" s="57">
        <v>748.57</v>
      </c>
      <c r="F23" s="57">
        <v>1042.933</v>
      </c>
      <c r="G23" s="57">
        <v>693.37</v>
      </c>
      <c r="H23" s="57">
        <v>882.2</v>
      </c>
      <c r="I23" s="57">
        <v>942</v>
      </c>
      <c r="J23" s="57" t="s">
        <v>1199</v>
      </c>
      <c r="K23" s="57">
        <v>1219.33</v>
      </c>
      <c r="L23" s="57">
        <v>2481.0360000000001</v>
      </c>
      <c r="M23" s="57">
        <v>3187.7249999999999</v>
      </c>
      <c r="N23" s="57">
        <v>3084</v>
      </c>
      <c r="O23" s="57">
        <v>3717</v>
      </c>
      <c r="P23" s="57">
        <v>3443</v>
      </c>
      <c r="Q23" s="57">
        <v>2771</v>
      </c>
      <c r="R23" s="57" t="s">
        <v>1199</v>
      </c>
      <c r="S23" s="57" t="s">
        <v>1199</v>
      </c>
      <c r="T23" s="57" t="s">
        <v>1199</v>
      </c>
      <c r="U23" s="57">
        <v>3661.558</v>
      </c>
    </row>
    <row r="24" spans="1:21" ht="30" customHeight="1" x14ac:dyDescent="0.2">
      <c r="A24" s="110" t="s">
        <v>527</v>
      </c>
      <c r="B24" s="111" t="s">
        <v>888</v>
      </c>
      <c r="C24" s="112" t="s">
        <v>528</v>
      </c>
      <c r="D24" s="24" t="s">
        <v>1196</v>
      </c>
      <c r="E24" s="58">
        <v>160.69</v>
      </c>
      <c r="F24" s="58">
        <v>164.14500000000001</v>
      </c>
      <c r="G24" s="58">
        <v>98.659000000000006</v>
      </c>
      <c r="H24" s="58">
        <v>146.07499999999999</v>
      </c>
      <c r="I24" s="58">
        <v>216.89</v>
      </c>
      <c r="J24" s="58" t="s">
        <v>1199</v>
      </c>
      <c r="K24" s="58">
        <v>983.14200000000005</v>
      </c>
      <c r="L24" s="58">
        <v>933.17899999999997</v>
      </c>
      <c r="M24" s="58">
        <v>1004.551</v>
      </c>
      <c r="N24" s="58">
        <v>1197</v>
      </c>
      <c r="O24" s="58">
        <v>992</v>
      </c>
      <c r="P24" s="58">
        <v>1131.2159999999999</v>
      </c>
      <c r="Q24" s="58">
        <v>905.42499999999995</v>
      </c>
      <c r="R24" s="58" t="s">
        <v>1199</v>
      </c>
      <c r="S24" s="58" t="s">
        <v>1199</v>
      </c>
      <c r="T24" s="58" t="s">
        <v>1199</v>
      </c>
      <c r="U24" s="58">
        <v>1097.4739999999999</v>
      </c>
    </row>
    <row r="26" spans="1:21" x14ac:dyDescent="0.2">
      <c r="A26" s="22" t="s">
        <v>1265</v>
      </c>
    </row>
    <row r="27" spans="1:21" x14ac:dyDescent="0.2">
      <c r="A27" s="21" t="s">
        <v>4</v>
      </c>
    </row>
    <row r="28" spans="1:21" x14ac:dyDescent="0.2">
      <c r="A28" t="s">
        <v>2</v>
      </c>
    </row>
    <row r="29" spans="1:21" x14ac:dyDescent="0.2">
      <c r="A29" t="s">
        <v>937</v>
      </c>
    </row>
  </sheetData>
  <mergeCells count="28">
    <mergeCell ref="A2:U2"/>
    <mergeCell ref="A5:U5"/>
    <mergeCell ref="C15:C16"/>
    <mergeCell ref="C17:C18"/>
    <mergeCell ref="C19:C20"/>
    <mergeCell ref="C21:C22"/>
    <mergeCell ref="C23:C24"/>
    <mergeCell ref="B15:B16"/>
    <mergeCell ref="B17:B18"/>
    <mergeCell ref="B19:B20"/>
    <mergeCell ref="B21:B22"/>
    <mergeCell ref="B23:B24"/>
    <mergeCell ref="A15:A16"/>
    <mergeCell ref="A17:A18"/>
    <mergeCell ref="A19:A20"/>
    <mergeCell ref="A21:A22"/>
    <mergeCell ref="A23:A24"/>
    <mergeCell ref="A8:B8"/>
    <mergeCell ref="C8:D8"/>
    <mergeCell ref="A9:A10"/>
    <mergeCell ref="A11:A12"/>
    <mergeCell ref="A13:A14"/>
    <mergeCell ref="B9:B10"/>
    <mergeCell ref="B11:B12"/>
    <mergeCell ref="B13:B14"/>
    <mergeCell ref="C9:C10"/>
    <mergeCell ref="C11:C12"/>
    <mergeCell ref="C13:C14"/>
  </mergeCells>
  <pageMargins left="0.7" right="0.7" top="0.75" bottom="0.75" header="0.3" footer="0.3"/>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U43"/>
  <sheetViews>
    <sheetView showGridLines="0" workbookViewId="0">
      <pane xSplit="4" ySplit="8" topLeftCell="E9" activePane="bottomRight" state="frozen"/>
      <selection pane="topRight"/>
      <selection pane="bottomLeft"/>
      <selection pane="bottomRight"/>
    </sheetView>
  </sheetViews>
  <sheetFormatPr baseColWidth="10" defaultRowHeight="12.75" x14ac:dyDescent="0.2"/>
  <cols>
    <col min="1" max="1" width="12.7109375" customWidth="1"/>
    <col min="2" max="2" width="5.7109375" customWidth="1"/>
    <col min="3" max="3" width="50.7109375" customWidth="1"/>
    <col min="4" max="4" width="8.7109375" customWidth="1"/>
    <col min="5" max="21" width="13.7109375" customWidth="1"/>
  </cols>
  <sheetData>
    <row r="1" spans="1:21" x14ac:dyDescent="0.2">
      <c r="U1" s="2" t="str">
        <f>HYPERLINK("#'Sommaire'!A1", "retour sommaire")</f>
        <v>retour sommaire</v>
      </c>
    </row>
    <row r="2" spans="1:21" ht="15" x14ac:dyDescent="0.2">
      <c r="A2" s="113" t="s">
        <v>1202</v>
      </c>
      <c r="B2" s="114"/>
      <c r="C2" s="114"/>
      <c r="D2" s="114"/>
      <c r="E2" s="114"/>
      <c r="F2" s="114"/>
      <c r="G2" s="114"/>
      <c r="H2" s="114"/>
      <c r="I2" s="114"/>
      <c r="J2" s="114"/>
      <c r="K2" s="114"/>
      <c r="L2" s="114"/>
      <c r="M2" s="114"/>
      <c r="N2" s="114"/>
      <c r="O2" s="114"/>
      <c r="P2" s="114"/>
      <c r="Q2" s="114"/>
      <c r="R2" s="114"/>
      <c r="S2" s="114"/>
      <c r="T2" s="114"/>
      <c r="U2" s="114"/>
    </row>
    <row r="5" spans="1:21" ht="15" x14ac:dyDescent="0.2">
      <c r="A5" s="113" t="s">
        <v>1266</v>
      </c>
      <c r="B5" s="114"/>
      <c r="C5" s="114"/>
      <c r="D5" s="114"/>
      <c r="E5" s="114"/>
      <c r="F5" s="114"/>
      <c r="G5" s="114"/>
      <c r="H5" s="114"/>
      <c r="I5" s="114"/>
      <c r="J5" s="114"/>
      <c r="K5" s="114"/>
      <c r="L5" s="114"/>
      <c r="M5" s="114"/>
      <c r="N5" s="114"/>
      <c r="O5" s="114"/>
      <c r="P5" s="114"/>
      <c r="Q5" s="114"/>
      <c r="R5" s="114"/>
      <c r="S5" s="114"/>
      <c r="T5" s="114"/>
      <c r="U5" s="114"/>
    </row>
    <row r="6" spans="1:21" x14ac:dyDescent="0.2">
      <c r="U6" s="7" t="s">
        <v>1204</v>
      </c>
    </row>
    <row r="7" spans="1:21" x14ac:dyDescent="0.2">
      <c r="U7" s="7" t="s">
        <v>1205</v>
      </c>
    </row>
    <row r="8" spans="1:21" x14ac:dyDescent="0.2">
      <c r="A8" s="107" t="s">
        <v>6</v>
      </c>
      <c r="B8" s="107" t="s">
        <v>1193</v>
      </c>
      <c r="C8" s="107" t="s">
        <v>7</v>
      </c>
      <c r="D8" s="107" t="s">
        <v>1194</v>
      </c>
      <c r="E8" s="8" t="s">
        <v>889</v>
      </c>
      <c r="F8" s="8" t="s">
        <v>890</v>
      </c>
      <c r="G8" s="8" t="s">
        <v>891</v>
      </c>
      <c r="H8" s="8" t="s">
        <v>892</v>
      </c>
      <c r="I8" s="8" t="s">
        <v>893</v>
      </c>
      <c r="J8" s="8" t="s">
        <v>894</v>
      </c>
      <c r="K8" s="8" t="s">
        <v>895</v>
      </c>
      <c r="L8" s="8" t="s">
        <v>896</v>
      </c>
      <c r="M8" s="8" t="s">
        <v>897</v>
      </c>
      <c r="N8" s="8" t="s">
        <v>898</v>
      </c>
      <c r="O8" s="8" t="s">
        <v>899</v>
      </c>
      <c r="P8" s="8" t="s">
        <v>900</v>
      </c>
      <c r="Q8" s="8" t="s">
        <v>901</v>
      </c>
      <c r="R8" s="8" t="s">
        <v>902</v>
      </c>
      <c r="S8" s="8" t="s">
        <v>903</v>
      </c>
      <c r="T8" s="8" t="s">
        <v>904</v>
      </c>
      <c r="U8" s="8" t="s">
        <v>905</v>
      </c>
    </row>
    <row r="9" spans="1:21" ht="30" customHeight="1" x14ac:dyDescent="0.2">
      <c r="A9" s="110" t="s">
        <v>485</v>
      </c>
      <c r="B9" s="111" t="s">
        <v>888</v>
      </c>
      <c r="C9" s="112" t="s">
        <v>486</v>
      </c>
      <c r="D9" s="23" t="s">
        <v>1195</v>
      </c>
      <c r="E9" s="59" t="s">
        <v>1199</v>
      </c>
      <c r="F9" s="59">
        <v>3789.1570000000002</v>
      </c>
      <c r="G9" s="59">
        <v>2771.0680000000002</v>
      </c>
      <c r="H9" s="59">
        <v>1723.9359999999999</v>
      </c>
      <c r="I9" s="59">
        <v>2145</v>
      </c>
      <c r="J9" s="59">
        <v>4053</v>
      </c>
      <c r="K9" s="59">
        <v>2960.2440000000001</v>
      </c>
      <c r="L9" s="59">
        <v>6130.1189999999997</v>
      </c>
      <c r="M9" s="59">
        <v>5621.0789999999997</v>
      </c>
      <c r="N9" s="59">
        <v>8219</v>
      </c>
      <c r="O9" s="59">
        <v>5956</v>
      </c>
      <c r="P9" s="59">
        <v>7140</v>
      </c>
      <c r="Q9" s="59">
        <v>8729</v>
      </c>
      <c r="R9" s="59">
        <v>6558.6859999999997</v>
      </c>
      <c r="S9" s="59">
        <v>7853.2569999999996</v>
      </c>
      <c r="T9" s="59">
        <v>4164.982</v>
      </c>
      <c r="U9" s="59">
        <v>3618.3110000000001</v>
      </c>
    </row>
    <row r="10" spans="1:21" ht="30" customHeight="1" x14ac:dyDescent="0.2">
      <c r="A10" s="110" t="s">
        <v>485</v>
      </c>
      <c r="B10" s="111" t="s">
        <v>888</v>
      </c>
      <c r="C10" s="112" t="s">
        <v>486</v>
      </c>
      <c r="D10" s="24" t="s">
        <v>1196</v>
      </c>
      <c r="E10" s="60" t="s">
        <v>1199</v>
      </c>
      <c r="F10" s="60">
        <v>3821.4879999999998</v>
      </c>
      <c r="G10" s="60">
        <v>2896.4740000000002</v>
      </c>
      <c r="H10" s="60">
        <v>2219.8220000000001</v>
      </c>
      <c r="I10" s="60">
        <v>3082.096</v>
      </c>
      <c r="J10" s="60">
        <v>3836.98</v>
      </c>
      <c r="K10" s="60">
        <v>2933.643</v>
      </c>
      <c r="L10" s="60">
        <v>4698.2960000000003</v>
      </c>
      <c r="M10" s="60">
        <v>6638.8789999999999</v>
      </c>
      <c r="N10" s="60">
        <v>8177</v>
      </c>
      <c r="O10" s="60">
        <v>5304</v>
      </c>
      <c r="P10" s="60">
        <v>5734.9</v>
      </c>
      <c r="Q10" s="60">
        <v>6741.9979999999996</v>
      </c>
      <c r="R10" s="60">
        <v>6432.21</v>
      </c>
      <c r="S10" s="60">
        <v>11095.612999999999</v>
      </c>
      <c r="T10" s="60">
        <v>6487.8059999999996</v>
      </c>
      <c r="U10" s="60">
        <v>5744.8890000000001</v>
      </c>
    </row>
    <row r="11" spans="1:21" ht="30" customHeight="1" x14ac:dyDescent="0.2">
      <c r="A11" s="110" t="s">
        <v>487</v>
      </c>
      <c r="B11" s="111" t="s">
        <v>888</v>
      </c>
      <c r="C11" s="112" t="s">
        <v>488</v>
      </c>
      <c r="D11" s="23" t="s">
        <v>1195</v>
      </c>
      <c r="E11" s="59">
        <v>120568.208</v>
      </c>
      <c r="F11" s="59">
        <v>108590.306</v>
      </c>
      <c r="G11" s="59">
        <v>114346.235</v>
      </c>
      <c r="H11" s="59">
        <v>108816.868</v>
      </c>
      <c r="I11" s="59">
        <v>102525</v>
      </c>
      <c r="J11" s="59">
        <v>109711</v>
      </c>
      <c r="K11" s="59">
        <v>163085.24100000001</v>
      </c>
      <c r="L11" s="59">
        <v>141970.861</v>
      </c>
      <c r="M11" s="59">
        <v>129338.177</v>
      </c>
      <c r="N11" s="59">
        <v>135196</v>
      </c>
      <c r="O11" s="59">
        <v>128479</v>
      </c>
      <c r="P11" s="59">
        <v>132756</v>
      </c>
      <c r="Q11" s="59">
        <v>140574</v>
      </c>
      <c r="R11" s="59">
        <v>152112.334</v>
      </c>
      <c r="S11" s="59">
        <v>155100.141</v>
      </c>
      <c r="T11" s="59">
        <v>128632.568</v>
      </c>
      <c r="U11" s="59">
        <v>138299.65700000001</v>
      </c>
    </row>
    <row r="12" spans="1:21" ht="30" customHeight="1" x14ac:dyDescent="0.2">
      <c r="A12" s="110" t="s">
        <v>487</v>
      </c>
      <c r="B12" s="111" t="s">
        <v>888</v>
      </c>
      <c r="C12" s="112" t="s">
        <v>488</v>
      </c>
      <c r="D12" s="24" t="s">
        <v>1196</v>
      </c>
      <c r="E12" s="60">
        <v>121706.21400000001</v>
      </c>
      <c r="F12" s="60">
        <v>116758.804</v>
      </c>
      <c r="G12" s="60">
        <v>109974.586</v>
      </c>
      <c r="H12" s="60">
        <v>99899.414999999994</v>
      </c>
      <c r="I12" s="60">
        <v>94778.489000000001</v>
      </c>
      <c r="J12" s="60">
        <v>104845.197</v>
      </c>
      <c r="K12" s="60">
        <v>132551.38500000001</v>
      </c>
      <c r="L12" s="60">
        <v>118070.71</v>
      </c>
      <c r="M12" s="60">
        <v>116479.88400000001</v>
      </c>
      <c r="N12" s="60">
        <v>123421</v>
      </c>
      <c r="O12" s="60">
        <v>126945</v>
      </c>
      <c r="P12" s="60">
        <v>131596.88800000001</v>
      </c>
      <c r="Q12" s="60">
        <v>153696.196</v>
      </c>
      <c r="R12" s="60">
        <v>163249.234</v>
      </c>
      <c r="S12" s="60">
        <v>181080.62400000001</v>
      </c>
      <c r="T12" s="60">
        <v>187063.149</v>
      </c>
      <c r="U12" s="60">
        <v>198100.32399999999</v>
      </c>
    </row>
    <row r="13" spans="1:21" ht="30" customHeight="1" x14ac:dyDescent="0.2">
      <c r="A13" s="110" t="s">
        <v>489</v>
      </c>
      <c r="B13" s="111" t="s">
        <v>888</v>
      </c>
      <c r="C13" s="112" t="s">
        <v>490</v>
      </c>
      <c r="D13" s="23" t="s">
        <v>1195</v>
      </c>
      <c r="E13" s="59">
        <v>15725.882</v>
      </c>
      <c r="F13" s="59">
        <v>11146.431</v>
      </c>
      <c r="G13" s="59">
        <v>10316.657999999999</v>
      </c>
      <c r="H13" s="59">
        <v>12228.851000000001</v>
      </c>
      <c r="I13" s="59">
        <v>16927</v>
      </c>
      <c r="J13" s="59">
        <v>22340</v>
      </c>
      <c r="K13" s="59">
        <v>32392.138999999999</v>
      </c>
      <c r="L13" s="59">
        <v>25051.696</v>
      </c>
      <c r="M13" s="59">
        <v>21346.618999999999</v>
      </c>
      <c r="N13" s="59">
        <v>20634</v>
      </c>
      <c r="O13" s="59">
        <v>15937</v>
      </c>
      <c r="P13" s="59">
        <v>13839</v>
      </c>
      <c r="Q13" s="59">
        <v>16919.310000000001</v>
      </c>
      <c r="R13" s="59">
        <v>20207.981</v>
      </c>
      <c r="S13" s="59">
        <v>25310.204000000002</v>
      </c>
      <c r="T13" s="59">
        <v>9308.0580000000009</v>
      </c>
      <c r="U13" s="59">
        <v>10932.118</v>
      </c>
    </row>
    <row r="14" spans="1:21" ht="30" customHeight="1" x14ac:dyDescent="0.2">
      <c r="A14" s="110" t="s">
        <v>489</v>
      </c>
      <c r="B14" s="111" t="s">
        <v>888</v>
      </c>
      <c r="C14" s="112" t="s">
        <v>490</v>
      </c>
      <c r="D14" s="24" t="s">
        <v>1196</v>
      </c>
      <c r="E14" s="60">
        <v>7597.5029999999997</v>
      </c>
      <c r="F14" s="60">
        <v>4911.8590000000004</v>
      </c>
      <c r="G14" s="60">
        <v>3643.297</v>
      </c>
      <c r="H14" s="60">
        <v>4601.4930000000004</v>
      </c>
      <c r="I14" s="60">
        <v>7613.7830000000004</v>
      </c>
      <c r="J14" s="60">
        <v>10019.962</v>
      </c>
      <c r="K14" s="60">
        <v>13125.852000000001</v>
      </c>
      <c r="L14" s="60">
        <v>9795.9529999999995</v>
      </c>
      <c r="M14" s="60">
        <v>9686.8559999999998</v>
      </c>
      <c r="N14" s="60">
        <v>9848</v>
      </c>
      <c r="O14" s="60">
        <v>6234</v>
      </c>
      <c r="P14" s="60">
        <v>5369.6019999999999</v>
      </c>
      <c r="Q14" s="60">
        <v>6635.4889999999996</v>
      </c>
      <c r="R14" s="60">
        <v>8749.1319999999996</v>
      </c>
      <c r="S14" s="60">
        <v>13353.195</v>
      </c>
      <c r="T14" s="60">
        <v>5959.6880000000001</v>
      </c>
      <c r="U14" s="60">
        <v>6950.0069999999996</v>
      </c>
    </row>
    <row r="15" spans="1:21" ht="30" customHeight="1" x14ac:dyDescent="0.2">
      <c r="A15" s="110" t="s">
        <v>499</v>
      </c>
      <c r="B15" s="111" t="s">
        <v>888</v>
      </c>
      <c r="C15" s="112" t="s">
        <v>500</v>
      </c>
      <c r="D15" s="23" t="s">
        <v>1195</v>
      </c>
      <c r="E15" s="59">
        <v>408296.59499999997</v>
      </c>
      <c r="F15" s="59">
        <v>245371.823</v>
      </c>
      <c r="G15" s="59">
        <v>304567.01799999998</v>
      </c>
      <c r="H15" s="59">
        <v>316397.64199999999</v>
      </c>
      <c r="I15" s="59">
        <v>279866</v>
      </c>
      <c r="J15" s="59">
        <v>268137</v>
      </c>
      <c r="K15" s="59">
        <v>239514.38500000001</v>
      </c>
      <c r="L15" s="59">
        <v>234125.31599999999</v>
      </c>
      <c r="M15" s="59">
        <v>168595.00599999999</v>
      </c>
      <c r="N15" s="59">
        <v>156504</v>
      </c>
      <c r="O15" s="59">
        <v>146120</v>
      </c>
      <c r="P15" s="59">
        <v>149331</v>
      </c>
      <c r="Q15" s="59">
        <v>174479</v>
      </c>
      <c r="R15" s="59">
        <v>171707.69699999999</v>
      </c>
      <c r="S15" s="59">
        <v>167445.77600000001</v>
      </c>
      <c r="T15" s="59">
        <v>150259.20699999999</v>
      </c>
      <c r="U15" s="59">
        <v>162087.79699999999</v>
      </c>
    </row>
    <row r="16" spans="1:21" ht="30" customHeight="1" x14ac:dyDescent="0.2">
      <c r="A16" s="110" t="s">
        <v>499</v>
      </c>
      <c r="B16" s="111" t="s">
        <v>888</v>
      </c>
      <c r="C16" s="112" t="s">
        <v>500</v>
      </c>
      <c r="D16" s="24" t="s">
        <v>1196</v>
      </c>
      <c r="E16" s="60">
        <v>205972.514</v>
      </c>
      <c r="F16" s="60">
        <v>89263.399000000005</v>
      </c>
      <c r="G16" s="60">
        <v>104534.541</v>
      </c>
      <c r="H16" s="60">
        <v>114844.36</v>
      </c>
      <c r="I16" s="60">
        <v>117220.477</v>
      </c>
      <c r="J16" s="60">
        <v>110551.878</v>
      </c>
      <c r="K16" s="60">
        <v>103342.87699999999</v>
      </c>
      <c r="L16" s="60">
        <v>124296.804</v>
      </c>
      <c r="M16" s="60">
        <v>83152.387000000002</v>
      </c>
      <c r="N16" s="60">
        <v>74549</v>
      </c>
      <c r="O16" s="60">
        <v>67771</v>
      </c>
      <c r="P16" s="60">
        <v>70654.638999999996</v>
      </c>
      <c r="Q16" s="60">
        <v>89238.562999999995</v>
      </c>
      <c r="R16" s="60">
        <v>97994.909</v>
      </c>
      <c r="S16" s="60">
        <v>137718.97399999999</v>
      </c>
      <c r="T16" s="60">
        <v>124114.784</v>
      </c>
      <c r="U16" s="60">
        <v>119752.63400000001</v>
      </c>
    </row>
    <row r="17" spans="1:21" ht="30" customHeight="1" x14ac:dyDescent="0.2">
      <c r="A17" s="110" t="s">
        <v>501</v>
      </c>
      <c r="B17" s="111" t="s">
        <v>888</v>
      </c>
      <c r="C17" s="112" t="s">
        <v>502</v>
      </c>
      <c r="D17" s="23" t="s">
        <v>1195</v>
      </c>
      <c r="E17" s="59">
        <v>6060.5069999999996</v>
      </c>
      <c r="F17" s="59">
        <v>5643.2690000000002</v>
      </c>
      <c r="G17" s="59">
        <v>4616.2349999999997</v>
      </c>
      <c r="H17" s="59">
        <v>3223.61</v>
      </c>
      <c r="I17" s="59">
        <v>3570</v>
      </c>
      <c r="J17" s="59">
        <v>1044.3489999999999</v>
      </c>
      <c r="K17" s="59">
        <v>1256.7539999999999</v>
      </c>
      <c r="L17" s="59">
        <v>1075.748</v>
      </c>
      <c r="M17" s="59">
        <v>1222.4490000000001</v>
      </c>
      <c r="N17" s="59">
        <v>2213</v>
      </c>
      <c r="O17" s="59">
        <v>1883</v>
      </c>
      <c r="P17" s="59">
        <v>1900</v>
      </c>
      <c r="Q17" s="59">
        <v>1998.9880000000001</v>
      </c>
      <c r="R17" s="59">
        <v>2013.7929999999999</v>
      </c>
      <c r="S17" s="59">
        <v>2392.69</v>
      </c>
      <c r="T17" s="59">
        <v>2766.9720000000002</v>
      </c>
      <c r="U17" s="59">
        <v>1377.3130000000001</v>
      </c>
    </row>
    <row r="18" spans="1:21" ht="30" customHeight="1" x14ac:dyDescent="0.2">
      <c r="A18" s="110" t="s">
        <v>501</v>
      </c>
      <c r="B18" s="111" t="s">
        <v>888</v>
      </c>
      <c r="C18" s="112" t="s">
        <v>502</v>
      </c>
      <c r="D18" s="24" t="s">
        <v>1196</v>
      </c>
      <c r="E18" s="60">
        <v>1337.4280000000001</v>
      </c>
      <c r="F18" s="60">
        <v>939.63499999999999</v>
      </c>
      <c r="G18" s="60">
        <v>962</v>
      </c>
      <c r="H18" s="60">
        <v>1111.415</v>
      </c>
      <c r="I18" s="60">
        <v>1240.6310000000001</v>
      </c>
      <c r="J18" s="60">
        <v>831.601</v>
      </c>
      <c r="K18" s="60">
        <v>969.82100000000003</v>
      </c>
      <c r="L18" s="60">
        <v>847.46900000000005</v>
      </c>
      <c r="M18" s="60">
        <v>1150.259</v>
      </c>
      <c r="N18" s="60">
        <v>1915</v>
      </c>
      <c r="O18" s="60">
        <v>1904</v>
      </c>
      <c r="P18" s="60">
        <v>1873.2070000000001</v>
      </c>
      <c r="Q18" s="60">
        <v>1950.6210000000001</v>
      </c>
      <c r="R18" s="60">
        <v>1962.6780000000001</v>
      </c>
      <c r="S18" s="60">
        <v>3009.442</v>
      </c>
      <c r="T18" s="60">
        <v>4130.6130000000003</v>
      </c>
      <c r="U18" s="60">
        <v>2406.0070000000001</v>
      </c>
    </row>
    <row r="19" spans="1:21" ht="30" customHeight="1" x14ac:dyDescent="0.2">
      <c r="A19" s="110" t="s">
        <v>503</v>
      </c>
      <c r="B19" s="111" t="s">
        <v>888</v>
      </c>
      <c r="C19" s="112" t="s">
        <v>504</v>
      </c>
      <c r="D19" s="23" t="s">
        <v>1195</v>
      </c>
      <c r="E19" s="59">
        <v>87356.751999999993</v>
      </c>
      <c r="F19" s="59">
        <v>95032.06</v>
      </c>
      <c r="G19" s="59">
        <v>93354.197</v>
      </c>
      <c r="H19" s="59">
        <v>101078.82</v>
      </c>
      <c r="I19" s="59">
        <v>174663</v>
      </c>
      <c r="J19" s="59">
        <v>139486</v>
      </c>
      <c r="K19" s="59">
        <v>179521.18599999999</v>
      </c>
      <c r="L19" s="59">
        <v>163055.49900000001</v>
      </c>
      <c r="M19" s="59">
        <v>191774.758</v>
      </c>
      <c r="N19" s="59">
        <v>113349</v>
      </c>
      <c r="O19" s="59">
        <v>113447</v>
      </c>
      <c r="P19" s="59">
        <v>112559</v>
      </c>
      <c r="Q19" s="59">
        <v>110587.9</v>
      </c>
      <c r="R19" s="59">
        <v>115811.469</v>
      </c>
      <c r="S19" s="59">
        <v>120691.28</v>
      </c>
      <c r="T19" s="59">
        <v>121212.504</v>
      </c>
      <c r="U19" s="59">
        <v>115995.337</v>
      </c>
    </row>
    <row r="20" spans="1:21" ht="30" customHeight="1" x14ac:dyDescent="0.2">
      <c r="A20" s="110" t="s">
        <v>503</v>
      </c>
      <c r="B20" s="111" t="s">
        <v>888</v>
      </c>
      <c r="C20" s="112" t="s">
        <v>504</v>
      </c>
      <c r="D20" s="24" t="s">
        <v>1196</v>
      </c>
      <c r="E20" s="60">
        <v>31297.853999999999</v>
      </c>
      <c r="F20" s="60">
        <v>30404.553</v>
      </c>
      <c r="G20" s="60">
        <v>28918.606</v>
      </c>
      <c r="H20" s="60">
        <v>34329.107000000004</v>
      </c>
      <c r="I20" s="60">
        <v>61207.131000000001</v>
      </c>
      <c r="J20" s="60">
        <v>55917.438999999998</v>
      </c>
      <c r="K20" s="60">
        <v>59364.752</v>
      </c>
      <c r="L20" s="60">
        <v>51816.298000000003</v>
      </c>
      <c r="M20" s="60">
        <v>61045.82</v>
      </c>
      <c r="N20" s="60">
        <v>41818</v>
      </c>
      <c r="O20" s="60">
        <v>42675</v>
      </c>
      <c r="P20" s="60">
        <v>44679.057999999997</v>
      </c>
      <c r="Q20" s="60">
        <v>42789.868000000002</v>
      </c>
      <c r="R20" s="60">
        <v>47553.303</v>
      </c>
      <c r="S20" s="60">
        <v>59597.593999999997</v>
      </c>
      <c r="T20" s="60">
        <v>77522.505999999994</v>
      </c>
      <c r="U20" s="60">
        <v>63816.487999999998</v>
      </c>
    </row>
    <row r="21" spans="1:21" ht="30" customHeight="1" x14ac:dyDescent="0.2">
      <c r="A21" s="110" t="s">
        <v>505</v>
      </c>
      <c r="B21" s="111" t="s">
        <v>888</v>
      </c>
      <c r="C21" s="112" t="s">
        <v>506</v>
      </c>
      <c r="D21" s="23" t="s">
        <v>1195</v>
      </c>
      <c r="E21" s="59">
        <v>253838.61</v>
      </c>
      <c r="F21" s="59">
        <v>244435.93</v>
      </c>
      <c r="G21" s="59">
        <v>267350.78000000003</v>
      </c>
      <c r="H21" s="59">
        <v>283429.32</v>
      </c>
      <c r="I21" s="59">
        <v>243575</v>
      </c>
      <c r="J21" s="59" t="s">
        <v>1199</v>
      </c>
      <c r="K21" s="59" t="s">
        <v>1199</v>
      </c>
      <c r="L21" s="59" t="s">
        <v>1199</v>
      </c>
      <c r="M21" s="59" t="s">
        <v>1199</v>
      </c>
      <c r="N21" s="59" t="s">
        <v>1199</v>
      </c>
      <c r="O21" s="59" t="s">
        <v>1199</v>
      </c>
      <c r="P21" s="59" t="s">
        <v>1199</v>
      </c>
      <c r="Q21" s="59" t="s">
        <v>1199</v>
      </c>
      <c r="R21" s="59" t="s">
        <v>1199</v>
      </c>
      <c r="S21" s="59" t="s">
        <v>1199</v>
      </c>
      <c r="T21" s="59" t="s">
        <v>1199</v>
      </c>
      <c r="U21" s="59" t="s">
        <v>1199</v>
      </c>
    </row>
    <row r="22" spans="1:21" ht="30" customHeight="1" x14ac:dyDescent="0.2">
      <c r="A22" s="110" t="s">
        <v>505</v>
      </c>
      <c r="B22" s="111" t="s">
        <v>888</v>
      </c>
      <c r="C22" s="112" t="s">
        <v>506</v>
      </c>
      <c r="D22" s="24" t="s">
        <v>1196</v>
      </c>
      <c r="E22" s="60">
        <v>154590.45800000001</v>
      </c>
      <c r="F22" s="60">
        <v>26639.02</v>
      </c>
      <c r="G22" s="60">
        <v>25584.28</v>
      </c>
      <c r="H22" s="60">
        <v>31576.578000000001</v>
      </c>
      <c r="I22" s="60">
        <v>32143.975999999999</v>
      </c>
      <c r="J22" s="60" t="s">
        <v>1199</v>
      </c>
      <c r="K22" s="60" t="s">
        <v>1199</v>
      </c>
      <c r="L22" s="60" t="s">
        <v>1199</v>
      </c>
      <c r="M22" s="60" t="s">
        <v>1199</v>
      </c>
      <c r="N22" s="60" t="s">
        <v>1199</v>
      </c>
      <c r="O22" s="60" t="s">
        <v>1199</v>
      </c>
      <c r="P22" s="60" t="s">
        <v>1199</v>
      </c>
      <c r="Q22" s="60" t="s">
        <v>1199</v>
      </c>
      <c r="R22" s="60" t="s">
        <v>1199</v>
      </c>
      <c r="S22" s="60" t="s">
        <v>1199</v>
      </c>
      <c r="T22" s="60" t="s">
        <v>1199</v>
      </c>
      <c r="U22" s="60" t="s">
        <v>1199</v>
      </c>
    </row>
    <row r="23" spans="1:21" ht="30" customHeight="1" x14ac:dyDescent="0.2">
      <c r="A23" s="110" t="s">
        <v>507</v>
      </c>
      <c r="B23" s="111" t="s">
        <v>888</v>
      </c>
      <c r="C23" s="112" t="s">
        <v>508</v>
      </c>
      <c r="D23" s="23" t="s">
        <v>1195</v>
      </c>
      <c r="E23" s="59" t="s">
        <v>1199</v>
      </c>
      <c r="F23" s="59" t="s">
        <v>1199</v>
      </c>
      <c r="G23" s="59" t="s">
        <v>1199</v>
      </c>
      <c r="H23" s="59" t="s">
        <v>1199</v>
      </c>
      <c r="I23" s="59" t="s">
        <v>1199</v>
      </c>
      <c r="J23" s="59" t="s">
        <v>1199</v>
      </c>
      <c r="K23" s="59" t="s">
        <v>1199</v>
      </c>
      <c r="L23" s="59" t="s">
        <v>1199</v>
      </c>
      <c r="M23" s="59" t="s">
        <v>1199</v>
      </c>
      <c r="N23" s="59" t="s">
        <v>1199</v>
      </c>
      <c r="O23" s="59" t="s">
        <v>1199</v>
      </c>
      <c r="P23" s="59" t="s">
        <v>1199</v>
      </c>
      <c r="Q23" s="59" t="s">
        <v>1199</v>
      </c>
      <c r="R23" s="59" t="s">
        <v>1199</v>
      </c>
      <c r="S23" s="59" t="s">
        <v>1199</v>
      </c>
      <c r="T23" s="59" t="s">
        <v>1199</v>
      </c>
      <c r="U23" s="59" t="s">
        <v>1199</v>
      </c>
    </row>
    <row r="24" spans="1:21" ht="30" customHeight="1" x14ac:dyDescent="0.2">
      <c r="A24" s="110" t="s">
        <v>507</v>
      </c>
      <c r="B24" s="111" t="s">
        <v>888</v>
      </c>
      <c r="C24" s="112" t="s">
        <v>508</v>
      </c>
      <c r="D24" s="24" t="s">
        <v>1196</v>
      </c>
      <c r="E24" s="60" t="s">
        <v>1199</v>
      </c>
      <c r="F24" s="60" t="s">
        <v>1199</v>
      </c>
      <c r="G24" s="60" t="s">
        <v>1199</v>
      </c>
      <c r="H24" s="60" t="s">
        <v>1199</v>
      </c>
      <c r="I24" s="60" t="s">
        <v>1199</v>
      </c>
      <c r="J24" s="60" t="s">
        <v>1199</v>
      </c>
      <c r="K24" s="60" t="s">
        <v>1199</v>
      </c>
      <c r="L24" s="60" t="s">
        <v>1199</v>
      </c>
      <c r="M24" s="60" t="s">
        <v>1199</v>
      </c>
      <c r="N24" s="60" t="s">
        <v>1199</v>
      </c>
      <c r="O24" s="60" t="s">
        <v>1199</v>
      </c>
      <c r="P24" s="60" t="s">
        <v>1199</v>
      </c>
      <c r="Q24" s="60" t="s">
        <v>1199</v>
      </c>
      <c r="R24" s="60" t="s">
        <v>1199</v>
      </c>
      <c r="S24" s="60" t="s">
        <v>1199</v>
      </c>
      <c r="T24" s="60" t="s">
        <v>1199</v>
      </c>
      <c r="U24" s="60" t="s">
        <v>1199</v>
      </c>
    </row>
    <row r="25" spans="1:21" ht="30" customHeight="1" x14ac:dyDescent="0.2">
      <c r="A25" s="110" t="s">
        <v>509</v>
      </c>
      <c r="B25" s="111" t="s">
        <v>888</v>
      </c>
      <c r="C25" s="112" t="s">
        <v>510</v>
      </c>
      <c r="D25" s="23" t="s">
        <v>1195</v>
      </c>
      <c r="E25" s="59" t="s">
        <v>1199</v>
      </c>
      <c r="F25" s="59" t="s">
        <v>1199</v>
      </c>
      <c r="G25" s="59">
        <v>23696.904999999999</v>
      </c>
      <c r="H25" s="59">
        <v>21098.940999999999</v>
      </c>
      <c r="I25" s="59">
        <v>20328</v>
      </c>
      <c r="J25" s="59" t="s">
        <v>1199</v>
      </c>
      <c r="K25" s="59">
        <v>5426.4769999999999</v>
      </c>
      <c r="L25" s="59">
        <v>6570.5039999999999</v>
      </c>
      <c r="M25" s="59">
        <v>6701.8819999999996</v>
      </c>
      <c r="N25" s="59">
        <v>18210</v>
      </c>
      <c r="O25" s="59">
        <v>13028</v>
      </c>
      <c r="P25" s="59">
        <v>12358</v>
      </c>
      <c r="Q25" s="59">
        <v>33194.1</v>
      </c>
      <c r="R25" s="59">
        <v>33819.084999999999</v>
      </c>
      <c r="S25" s="59">
        <v>34755.120000000003</v>
      </c>
      <c r="T25" s="59">
        <v>30962.502</v>
      </c>
      <c r="U25" s="59">
        <v>33679.597000000002</v>
      </c>
    </row>
    <row r="26" spans="1:21" ht="30" customHeight="1" x14ac:dyDescent="0.2">
      <c r="A26" s="110" t="s">
        <v>509</v>
      </c>
      <c r="B26" s="111" t="s">
        <v>888</v>
      </c>
      <c r="C26" s="112" t="s">
        <v>510</v>
      </c>
      <c r="D26" s="24" t="s">
        <v>1196</v>
      </c>
      <c r="E26" s="60" t="s">
        <v>1199</v>
      </c>
      <c r="F26" s="60" t="s">
        <v>1199</v>
      </c>
      <c r="G26" s="60">
        <v>12641.216</v>
      </c>
      <c r="H26" s="60">
        <v>7496.8379999999997</v>
      </c>
      <c r="I26" s="60">
        <v>6651.2629999999999</v>
      </c>
      <c r="J26" s="60" t="s">
        <v>1199</v>
      </c>
      <c r="K26" s="60">
        <v>4188.451</v>
      </c>
      <c r="L26" s="60">
        <v>5088.6779999999999</v>
      </c>
      <c r="M26" s="60">
        <v>5707.8919999999998</v>
      </c>
      <c r="N26" s="60">
        <v>9988</v>
      </c>
      <c r="O26" s="60">
        <v>8123</v>
      </c>
      <c r="P26" s="60">
        <v>8332.9040000000005</v>
      </c>
      <c r="Q26" s="60">
        <v>26012.286</v>
      </c>
      <c r="R26" s="60">
        <v>25948.675999999999</v>
      </c>
      <c r="S26" s="60">
        <v>29922.776999999998</v>
      </c>
      <c r="T26" s="60">
        <v>29155.444</v>
      </c>
      <c r="U26" s="60">
        <v>27667.733</v>
      </c>
    </row>
    <row r="27" spans="1:21" ht="30" customHeight="1" x14ac:dyDescent="0.2">
      <c r="A27" s="110" t="s">
        <v>511</v>
      </c>
      <c r="B27" s="111" t="s">
        <v>888</v>
      </c>
      <c r="C27" s="112" t="s">
        <v>512</v>
      </c>
      <c r="D27" s="23" t="s">
        <v>1195</v>
      </c>
      <c r="E27" s="59" t="s">
        <v>1199</v>
      </c>
      <c r="F27" s="59">
        <v>3059.3890000000001</v>
      </c>
      <c r="G27" s="59">
        <v>2587.88</v>
      </c>
      <c r="H27" s="59">
        <v>3696.0549999999998</v>
      </c>
      <c r="I27" s="59">
        <v>2826</v>
      </c>
      <c r="J27" s="59">
        <v>5317</v>
      </c>
      <c r="K27" s="59">
        <v>5170.1139999999996</v>
      </c>
      <c r="L27" s="59">
        <v>5233.0429999999997</v>
      </c>
      <c r="M27" s="59">
        <v>9203.5879999999997</v>
      </c>
      <c r="N27" s="59">
        <v>8753</v>
      </c>
      <c r="O27" s="59">
        <v>15026</v>
      </c>
      <c r="P27" s="59">
        <v>12103</v>
      </c>
      <c r="Q27" s="59">
        <v>12264.1</v>
      </c>
      <c r="R27" s="59">
        <v>12858.602999999999</v>
      </c>
      <c r="S27" s="59">
        <v>14239.751</v>
      </c>
      <c r="T27" s="59">
        <v>14258.585999999999</v>
      </c>
      <c r="U27" s="59">
        <v>14700.225</v>
      </c>
    </row>
    <row r="28" spans="1:21" ht="30" customHeight="1" x14ac:dyDescent="0.2">
      <c r="A28" s="110" t="s">
        <v>511</v>
      </c>
      <c r="B28" s="111" t="s">
        <v>888</v>
      </c>
      <c r="C28" s="112" t="s">
        <v>512</v>
      </c>
      <c r="D28" s="24" t="s">
        <v>1196</v>
      </c>
      <c r="E28" s="60" t="s">
        <v>1199</v>
      </c>
      <c r="F28" s="60">
        <v>1086.277</v>
      </c>
      <c r="G28" s="60">
        <v>1034.05</v>
      </c>
      <c r="H28" s="60">
        <v>2916.893</v>
      </c>
      <c r="I28" s="60">
        <v>1216.501</v>
      </c>
      <c r="J28" s="60">
        <v>1679.287</v>
      </c>
      <c r="K28" s="60">
        <v>1441.7370000000001</v>
      </c>
      <c r="L28" s="60">
        <v>1903.453</v>
      </c>
      <c r="M28" s="60">
        <v>2841.9609999999998</v>
      </c>
      <c r="N28" s="60">
        <v>2551</v>
      </c>
      <c r="O28" s="60">
        <v>4521</v>
      </c>
      <c r="P28" s="60">
        <v>4202.6409999999996</v>
      </c>
      <c r="Q28" s="60">
        <v>3773.556</v>
      </c>
      <c r="R28" s="60">
        <v>4407.4279999999999</v>
      </c>
      <c r="S28" s="60">
        <v>5704.15</v>
      </c>
      <c r="T28" s="60">
        <v>5480.683</v>
      </c>
      <c r="U28" s="60">
        <v>4946.8389999999999</v>
      </c>
    </row>
    <row r="29" spans="1:21" ht="30" customHeight="1" x14ac:dyDescent="0.2">
      <c r="A29" s="110" t="s">
        <v>513</v>
      </c>
      <c r="B29" s="111" t="s">
        <v>888</v>
      </c>
      <c r="C29" s="112" t="s">
        <v>514</v>
      </c>
      <c r="D29" s="23" t="s">
        <v>1195</v>
      </c>
      <c r="E29" s="59">
        <v>1779.5830000000001</v>
      </c>
      <c r="F29" s="59">
        <v>1510.64</v>
      </c>
      <c r="G29" s="59">
        <v>1377.25</v>
      </c>
      <c r="H29" s="59">
        <v>369.255</v>
      </c>
      <c r="I29" s="59">
        <v>372</v>
      </c>
      <c r="J29" s="59" t="s">
        <v>1199</v>
      </c>
      <c r="K29" s="59">
        <v>900.85599999999999</v>
      </c>
      <c r="L29" s="59">
        <v>2263.0390000000002</v>
      </c>
      <c r="M29" s="59">
        <v>4442.5259999999998</v>
      </c>
      <c r="N29" s="59">
        <v>6531</v>
      </c>
      <c r="O29" s="59">
        <v>3005</v>
      </c>
      <c r="P29" s="59">
        <v>2967</v>
      </c>
      <c r="Q29" s="59">
        <v>2965</v>
      </c>
      <c r="R29" s="59">
        <v>3304.6480000000001</v>
      </c>
      <c r="S29" s="59">
        <v>3774.3760000000002</v>
      </c>
      <c r="T29" s="59">
        <v>3800.1840000000002</v>
      </c>
      <c r="U29" s="59">
        <v>3609.3310000000001</v>
      </c>
    </row>
    <row r="30" spans="1:21" ht="30" customHeight="1" x14ac:dyDescent="0.2">
      <c r="A30" s="110" t="s">
        <v>513</v>
      </c>
      <c r="B30" s="111" t="s">
        <v>888</v>
      </c>
      <c r="C30" s="112" t="s">
        <v>514</v>
      </c>
      <c r="D30" s="24" t="s">
        <v>1196</v>
      </c>
      <c r="E30" s="60">
        <v>4751.5259999999998</v>
      </c>
      <c r="F30" s="60">
        <v>4067.7710000000002</v>
      </c>
      <c r="G30" s="60">
        <v>4020.4679999999998</v>
      </c>
      <c r="H30" s="60">
        <v>757.86300000000006</v>
      </c>
      <c r="I30" s="60">
        <v>768.24599999999998</v>
      </c>
      <c r="J30" s="60" t="s">
        <v>1199</v>
      </c>
      <c r="K30" s="60">
        <v>3175.645</v>
      </c>
      <c r="L30" s="60">
        <v>8944.0949999999993</v>
      </c>
      <c r="M30" s="60">
        <v>14377.307000000001</v>
      </c>
      <c r="N30" s="60">
        <v>22582</v>
      </c>
      <c r="O30" s="60">
        <v>7709</v>
      </c>
      <c r="P30" s="60">
        <v>7763.8919999999998</v>
      </c>
      <c r="Q30" s="60">
        <v>7961.3069999999998</v>
      </c>
      <c r="R30" s="60">
        <v>9211.2129999999997</v>
      </c>
      <c r="S30" s="60">
        <v>12033.642</v>
      </c>
      <c r="T30" s="60">
        <v>13711.895</v>
      </c>
      <c r="U30" s="60">
        <v>12897.522999999999</v>
      </c>
    </row>
    <row r="31" spans="1:21" ht="30" customHeight="1" x14ac:dyDescent="0.2">
      <c r="A31" s="110" t="s">
        <v>515</v>
      </c>
      <c r="B31" s="111" t="s">
        <v>888</v>
      </c>
      <c r="C31" s="112" t="s">
        <v>516</v>
      </c>
      <c r="D31" s="23" t="s">
        <v>1195</v>
      </c>
      <c r="E31" s="59" t="s">
        <v>1199</v>
      </c>
      <c r="F31" s="59" t="s">
        <v>1199</v>
      </c>
      <c r="G31" s="59" t="s">
        <v>1199</v>
      </c>
      <c r="H31" s="59" t="s">
        <v>1199</v>
      </c>
      <c r="I31" s="59">
        <v>163625.60000000001</v>
      </c>
      <c r="J31" s="59">
        <v>159427</v>
      </c>
      <c r="K31" s="59">
        <v>221735.73800000001</v>
      </c>
      <c r="L31" s="59">
        <v>223766.72099999999</v>
      </c>
      <c r="M31" s="59">
        <v>250719.64</v>
      </c>
      <c r="N31" s="59">
        <v>240626</v>
      </c>
      <c r="O31" s="59">
        <v>220387</v>
      </c>
      <c r="P31" s="59">
        <v>224827</v>
      </c>
      <c r="Q31" s="59">
        <v>340979</v>
      </c>
      <c r="R31" s="59">
        <v>336647.61800000002</v>
      </c>
      <c r="S31" s="59">
        <v>340476.125</v>
      </c>
      <c r="T31" s="59">
        <v>316211.52500000002</v>
      </c>
      <c r="U31" s="59">
        <v>314365.75900000002</v>
      </c>
    </row>
    <row r="32" spans="1:21" ht="30" customHeight="1" x14ac:dyDescent="0.2">
      <c r="A32" s="110" t="s">
        <v>515</v>
      </c>
      <c r="B32" s="111" t="s">
        <v>888</v>
      </c>
      <c r="C32" s="112" t="s">
        <v>516</v>
      </c>
      <c r="D32" s="24" t="s">
        <v>1196</v>
      </c>
      <c r="E32" s="60" t="s">
        <v>1199</v>
      </c>
      <c r="F32" s="60" t="s">
        <v>1199</v>
      </c>
      <c r="G32" s="60" t="s">
        <v>1199</v>
      </c>
      <c r="H32" s="60" t="s">
        <v>1199</v>
      </c>
      <c r="I32" s="60">
        <v>536832.946</v>
      </c>
      <c r="J32" s="60">
        <v>515051.05099999998</v>
      </c>
      <c r="K32" s="60">
        <v>603999.86</v>
      </c>
      <c r="L32" s="60">
        <v>533988.64300000004</v>
      </c>
      <c r="M32" s="60">
        <v>586570.39500000002</v>
      </c>
      <c r="N32" s="60">
        <v>653651</v>
      </c>
      <c r="O32" s="60">
        <v>563994</v>
      </c>
      <c r="P32" s="60">
        <v>572297.53799999994</v>
      </c>
      <c r="Q32" s="60">
        <v>846485.62699999998</v>
      </c>
      <c r="R32" s="60">
        <v>831969.36800000002</v>
      </c>
      <c r="S32" s="60">
        <v>861102.71499999997</v>
      </c>
      <c r="T32" s="60">
        <v>986697.86800000002</v>
      </c>
      <c r="U32" s="60">
        <v>941428.44900000002</v>
      </c>
    </row>
    <row r="33" spans="1:21" ht="30" customHeight="1" x14ac:dyDescent="0.2">
      <c r="A33" s="110" t="s">
        <v>517</v>
      </c>
      <c r="B33" s="111" t="s">
        <v>888</v>
      </c>
      <c r="C33" s="112" t="s">
        <v>518</v>
      </c>
      <c r="D33" s="23" t="s">
        <v>1195</v>
      </c>
      <c r="E33" s="59">
        <v>14613.942999999999</v>
      </c>
      <c r="F33" s="59">
        <v>13236.28</v>
      </c>
      <c r="G33" s="59">
        <v>14366.384</v>
      </c>
      <c r="H33" s="59">
        <v>15464.94</v>
      </c>
      <c r="I33" s="59">
        <v>11820</v>
      </c>
      <c r="J33" s="59">
        <v>13488</v>
      </c>
      <c r="K33" s="59">
        <v>15086.572</v>
      </c>
      <c r="L33" s="59">
        <v>16727.004000000001</v>
      </c>
      <c r="M33" s="59">
        <v>34351.097000000002</v>
      </c>
      <c r="N33" s="59">
        <v>39893</v>
      </c>
      <c r="O33" s="59">
        <v>38605</v>
      </c>
      <c r="P33" s="59">
        <v>38327</v>
      </c>
      <c r="Q33" s="59">
        <v>37808.415999999997</v>
      </c>
      <c r="R33" s="59">
        <v>33095.451999999997</v>
      </c>
      <c r="S33" s="59" t="s">
        <v>1200</v>
      </c>
      <c r="T33" s="59" t="s">
        <v>1200</v>
      </c>
      <c r="U33" s="59" t="s">
        <v>1200</v>
      </c>
    </row>
    <row r="34" spans="1:21" ht="30" customHeight="1" x14ac:dyDescent="0.2">
      <c r="A34" s="110" t="s">
        <v>517</v>
      </c>
      <c r="B34" s="111" t="s">
        <v>888</v>
      </c>
      <c r="C34" s="112" t="s">
        <v>518</v>
      </c>
      <c r="D34" s="24" t="s">
        <v>1196</v>
      </c>
      <c r="E34" s="60">
        <v>18053.536</v>
      </c>
      <c r="F34" s="60">
        <v>13218.993</v>
      </c>
      <c r="G34" s="60">
        <v>15960.295</v>
      </c>
      <c r="H34" s="60">
        <v>15833.287</v>
      </c>
      <c r="I34" s="60">
        <v>14249.492</v>
      </c>
      <c r="J34" s="60">
        <v>17602.539000000001</v>
      </c>
      <c r="K34" s="60">
        <v>18472.883999999998</v>
      </c>
      <c r="L34" s="60">
        <v>24884.15</v>
      </c>
      <c r="M34" s="60">
        <v>36873.163999999997</v>
      </c>
      <c r="N34" s="60">
        <v>42540</v>
      </c>
      <c r="O34" s="60">
        <v>39899</v>
      </c>
      <c r="P34" s="60">
        <v>38739.184999999998</v>
      </c>
      <c r="Q34" s="60">
        <v>38693.847000000002</v>
      </c>
      <c r="R34" s="60">
        <v>35042.932000000001</v>
      </c>
      <c r="S34" s="60" t="s">
        <v>1200</v>
      </c>
      <c r="T34" s="60" t="s">
        <v>1200</v>
      </c>
      <c r="U34" s="60" t="s">
        <v>1200</v>
      </c>
    </row>
    <row r="35" spans="1:21" ht="30" customHeight="1" x14ac:dyDescent="0.2">
      <c r="A35" s="110" t="s">
        <v>519</v>
      </c>
      <c r="B35" s="111" t="s">
        <v>888</v>
      </c>
      <c r="C35" s="112" t="s">
        <v>520</v>
      </c>
      <c r="D35" s="23" t="s">
        <v>1195</v>
      </c>
      <c r="E35" s="59" t="s">
        <v>1200</v>
      </c>
      <c r="F35" s="59" t="s">
        <v>1200</v>
      </c>
      <c r="G35" s="59" t="s">
        <v>1200</v>
      </c>
      <c r="H35" s="59" t="s">
        <v>1200</v>
      </c>
      <c r="I35" s="59" t="s">
        <v>1200</v>
      </c>
      <c r="J35" s="59" t="s">
        <v>1200</v>
      </c>
      <c r="K35" s="59" t="s">
        <v>1200</v>
      </c>
      <c r="L35" s="59" t="s">
        <v>1200</v>
      </c>
      <c r="M35" s="59" t="s">
        <v>1200</v>
      </c>
      <c r="N35" s="59" t="s">
        <v>1200</v>
      </c>
      <c r="O35" s="59" t="s">
        <v>1200</v>
      </c>
      <c r="P35" s="59" t="s">
        <v>1200</v>
      </c>
      <c r="Q35" s="59" t="s">
        <v>1200</v>
      </c>
      <c r="R35" s="59" t="s">
        <v>1200</v>
      </c>
      <c r="S35" s="59">
        <v>42824.474000000002</v>
      </c>
      <c r="T35" s="59">
        <v>33587.824999999997</v>
      </c>
      <c r="U35" s="59">
        <v>32717.257000000001</v>
      </c>
    </row>
    <row r="36" spans="1:21" ht="30" customHeight="1" x14ac:dyDescent="0.2">
      <c r="A36" s="110" t="s">
        <v>519</v>
      </c>
      <c r="B36" s="111" t="s">
        <v>888</v>
      </c>
      <c r="C36" s="112" t="s">
        <v>520</v>
      </c>
      <c r="D36" s="24" t="s">
        <v>1196</v>
      </c>
      <c r="E36" s="60" t="s">
        <v>1200</v>
      </c>
      <c r="F36" s="60" t="s">
        <v>1200</v>
      </c>
      <c r="G36" s="60" t="s">
        <v>1200</v>
      </c>
      <c r="H36" s="60" t="s">
        <v>1200</v>
      </c>
      <c r="I36" s="60" t="s">
        <v>1200</v>
      </c>
      <c r="J36" s="60" t="s">
        <v>1200</v>
      </c>
      <c r="K36" s="60" t="s">
        <v>1200</v>
      </c>
      <c r="L36" s="60" t="s">
        <v>1200</v>
      </c>
      <c r="M36" s="60" t="s">
        <v>1200</v>
      </c>
      <c r="N36" s="60" t="s">
        <v>1200</v>
      </c>
      <c r="O36" s="60" t="s">
        <v>1200</v>
      </c>
      <c r="P36" s="60" t="s">
        <v>1200</v>
      </c>
      <c r="Q36" s="60" t="s">
        <v>1200</v>
      </c>
      <c r="R36" s="60" t="s">
        <v>1200</v>
      </c>
      <c r="S36" s="60">
        <v>48144.705000000002</v>
      </c>
      <c r="T36" s="60">
        <v>41103.22</v>
      </c>
      <c r="U36" s="60">
        <v>39747.733</v>
      </c>
    </row>
    <row r="38" spans="1:21" x14ac:dyDescent="0.2">
      <c r="A38" s="21" t="s">
        <v>1216</v>
      </c>
    </row>
    <row r="39" spans="1:21" x14ac:dyDescent="0.2">
      <c r="A39" s="21" t="s">
        <v>1217</v>
      </c>
    </row>
    <row r="40" spans="1:21" x14ac:dyDescent="0.2">
      <c r="A40" s="22" t="s">
        <v>1267</v>
      </c>
    </row>
    <row r="41" spans="1:21" x14ac:dyDescent="0.2">
      <c r="A41" s="21" t="s">
        <v>4</v>
      </c>
    </row>
    <row r="42" spans="1:21" x14ac:dyDescent="0.2">
      <c r="A42" t="s">
        <v>2</v>
      </c>
    </row>
    <row r="43" spans="1:21" x14ac:dyDescent="0.2">
      <c r="A43" t="s">
        <v>937</v>
      </c>
    </row>
  </sheetData>
  <mergeCells count="46">
    <mergeCell ref="C35:C36"/>
    <mergeCell ref="A2:U2"/>
    <mergeCell ref="A5:U5"/>
    <mergeCell ref="C25:C26"/>
    <mergeCell ref="C27:C28"/>
    <mergeCell ref="C29:C30"/>
    <mergeCell ref="C31:C32"/>
    <mergeCell ref="C33:C34"/>
    <mergeCell ref="C15:C16"/>
    <mergeCell ref="C17:C18"/>
    <mergeCell ref="C19:C20"/>
    <mergeCell ref="C21:C22"/>
    <mergeCell ref="C23:C24"/>
    <mergeCell ref="A35:A36"/>
    <mergeCell ref="B9:B10"/>
    <mergeCell ref="B11:B12"/>
    <mergeCell ref="B13:B14"/>
    <mergeCell ref="B15:B16"/>
    <mergeCell ref="B17:B18"/>
    <mergeCell ref="B19:B20"/>
    <mergeCell ref="B21:B22"/>
    <mergeCell ref="B23:B24"/>
    <mergeCell ref="B25:B26"/>
    <mergeCell ref="B27:B28"/>
    <mergeCell ref="B29:B30"/>
    <mergeCell ref="B31:B32"/>
    <mergeCell ref="B33:B34"/>
    <mergeCell ref="B35:B36"/>
    <mergeCell ref="A25:A26"/>
    <mergeCell ref="A27:A28"/>
    <mergeCell ref="A29:A30"/>
    <mergeCell ref="A31:A32"/>
    <mergeCell ref="A33:A34"/>
    <mergeCell ref="A15:A16"/>
    <mergeCell ref="A17:A18"/>
    <mergeCell ref="A19:A20"/>
    <mergeCell ref="A21:A22"/>
    <mergeCell ref="A23:A24"/>
    <mergeCell ref="A8:B8"/>
    <mergeCell ref="C8:D8"/>
    <mergeCell ref="A9:A10"/>
    <mergeCell ref="A11:A12"/>
    <mergeCell ref="A13:A14"/>
    <mergeCell ref="C9:C10"/>
    <mergeCell ref="C11:C12"/>
    <mergeCell ref="C13:C14"/>
  </mergeCells>
  <pageMargins left="0.7" right="0.7" top="0.75" bottom="0.75" header="0.3" footer="0.3"/>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U43"/>
  <sheetViews>
    <sheetView showGridLines="0" workbookViewId="0">
      <pane xSplit="4" ySplit="8" topLeftCell="E9" activePane="bottomRight" state="frozen"/>
      <selection pane="topRight"/>
      <selection pane="bottomLeft"/>
      <selection pane="bottomRight"/>
    </sheetView>
  </sheetViews>
  <sheetFormatPr baseColWidth="10" defaultRowHeight="12.75" x14ac:dyDescent="0.2"/>
  <cols>
    <col min="1" max="1" width="12.7109375" customWidth="1"/>
    <col min="2" max="2" width="5.7109375" customWidth="1"/>
    <col min="3" max="3" width="50.7109375" customWidth="1"/>
    <col min="4" max="4" width="8.7109375" customWidth="1"/>
    <col min="5" max="21" width="13.7109375" customWidth="1"/>
  </cols>
  <sheetData>
    <row r="1" spans="1:21" x14ac:dyDescent="0.2">
      <c r="U1" s="2" t="str">
        <f>HYPERLINK("#'Sommaire'!A1", "retour sommaire")</f>
        <v>retour sommaire</v>
      </c>
    </row>
    <row r="2" spans="1:21" ht="15" x14ac:dyDescent="0.2">
      <c r="A2" s="113" t="s">
        <v>1202</v>
      </c>
      <c r="B2" s="114"/>
      <c r="C2" s="114"/>
      <c r="D2" s="114"/>
      <c r="E2" s="114"/>
      <c r="F2" s="114"/>
      <c r="G2" s="114"/>
      <c r="H2" s="114"/>
      <c r="I2" s="114"/>
      <c r="J2" s="114"/>
      <c r="K2" s="114"/>
      <c r="L2" s="114"/>
      <c r="M2" s="114"/>
      <c r="N2" s="114"/>
      <c r="O2" s="114"/>
      <c r="P2" s="114"/>
      <c r="Q2" s="114"/>
      <c r="R2" s="114"/>
      <c r="S2" s="114"/>
      <c r="T2" s="114"/>
      <c r="U2" s="114"/>
    </row>
    <row r="5" spans="1:21" ht="15" x14ac:dyDescent="0.2">
      <c r="A5" s="113" t="s">
        <v>1268</v>
      </c>
      <c r="B5" s="114"/>
      <c r="C5" s="114"/>
      <c r="D5" s="114"/>
      <c r="E5" s="114"/>
      <c r="F5" s="114"/>
      <c r="G5" s="114"/>
      <c r="H5" s="114"/>
      <c r="I5" s="114"/>
      <c r="J5" s="114"/>
      <c r="K5" s="114"/>
      <c r="L5" s="114"/>
      <c r="M5" s="114"/>
      <c r="N5" s="114"/>
      <c r="O5" s="114"/>
      <c r="P5" s="114"/>
      <c r="Q5" s="114"/>
      <c r="R5" s="114"/>
      <c r="S5" s="114"/>
      <c r="T5" s="114"/>
      <c r="U5" s="114"/>
    </row>
    <row r="6" spans="1:21" x14ac:dyDescent="0.2">
      <c r="U6" s="7" t="s">
        <v>1204</v>
      </c>
    </row>
    <row r="7" spans="1:21" x14ac:dyDescent="0.2">
      <c r="U7" s="7" t="s">
        <v>1205</v>
      </c>
    </row>
    <row r="8" spans="1:21" x14ac:dyDescent="0.2">
      <c r="A8" s="107" t="s">
        <v>6</v>
      </c>
      <c r="B8" s="107" t="s">
        <v>1193</v>
      </c>
      <c r="C8" s="107" t="s">
        <v>7</v>
      </c>
      <c r="D8" s="107" t="s">
        <v>1194</v>
      </c>
      <c r="E8" s="8" t="s">
        <v>889</v>
      </c>
      <c r="F8" s="8" t="s">
        <v>890</v>
      </c>
      <c r="G8" s="8" t="s">
        <v>891</v>
      </c>
      <c r="H8" s="8" t="s">
        <v>892</v>
      </c>
      <c r="I8" s="8" t="s">
        <v>893</v>
      </c>
      <c r="J8" s="8" t="s">
        <v>894</v>
      </c>
      <c r="K8" s="8" t="s">
        <v>895</v>
      </c>
      <c r="L8" s="8" t="s">
        <v>896</v>
      </c>
      <c r="M8" s="8" t="s">
        <v>897</v>
      </c>
      <c r="N8" s="8" t="s">
        <v>898</v>
      </c>
      <c r="O8" s="8" t="s">
        <v>899</v>
      </c>
      <c r="P8" s="8" t="s">
        <v>900</v>
      </c>
      <c r="Q8" s="8" t="s">
        <v>901</v>
      </c>
      <c r="R8" s="8" t="s">
        <v>902</v>
      </c>
      <c r="S8" s="8" t="s">
        <v>903</v>
      </c>
      <c r="T8" s="8" t="s">
        <v>904</v>
      </c>
      <c r="U8" s="8" t="s">
        <v>905</v>
      </c>
    </row>
    <row r="9" spans="1:21" ht="30" customHeight="1" x14ac:dyDescent="0.2">
      <c r="A9" s="110" t="s">
        <v>529</v>
      </c>
      <c r="B9" s="111" t="s">
        <v>888</v>
      </c>
      <c r="C9" s="112" t="s">
        <v>530</v>
      </c>
      <c r="D9" s="23" t="s">
        <v>1195</v>
      </c>
      <c r="E9" s="61" t="s">
        <v>1199</v>
      </c>
      <c r="F9" s="61" t="s">
        <v>1199</v>
      </c>
      <c r="G9" s="61" t="s">
        <v>1199</v>
      </c>
      <c r="H9" s="61" t="s">
        <v>1199</v>
      </c>
      <c r="I9" s="61" t="s">
        <v>1199</v>
      </c>
      <c r="J9" s="61" t="s">
        <v>1199</v>
      </c>
      <c r="K9" s="61" t="s">
        <v>1199</v>
      </c>
      <c r="L9" s="61" t="s">
        <v>1199</v>
      </c>
      <c r="M9" s="61" t="s">
        <v>1199</v>
      </c>
      <c r="N9" s="61" t="s">
        <v>1199</v>
      </c>
      <c r="O9" s="61" t="s">
        <v>1199</v>
      </c>
      <c r="P9" s="61" t="s">
        <v>1199</v>
      </c>
      <c r="Q9" s="61" t="s">
        <v>1199</v>
      </c>
      <c r="R9" s="61" t="s">
        <v>1199</v>
      </c>
      <c r="S9" s="61" t="s">
        <v>1199</v>
      </c>
      <c r="T9" s="61" t="s">
        <v>1199</v>
      </c>
      <c r="U9" s="61">
        <v>153469.31200000001</v>
      </c>
    </row>
    <row r="10" spans="1:21" ht="30" customHeight="1" x14ac:dyDescent="0.2">
      <c r="A10" s="110" t="s">
        <v>529</v>
      </c>
      <c r="B10" s="111" t="s">
        <v>888</v>
      </c>
      <c r="C10" s="112" t="s">
        <v>530</v>
      </c>
      <c r="D10" s="24" t="s">
        <v>1196</v>
      </c>
      <c r="E10" s="62" t="s">
        <v>1199</v>
      </c>
      <c r="F10" s="62" t="s">
        <v>1199</v>
      </c>
      <c r="G10" s="62" t="s">
        <v>1199</v>
      </c>
      <c r="H10" s="62" t="s">
        <v>1199</v>
      </c>
      <c r="I10" s="62" t="s">
        <v>1199</v>
      </c>
      <c r="J10" s="62" t="s">
        <v>1199</v>
      </c>
      <c r="K10" s="62" t="s">
        <v>1199</v>
      </c>
      <c r="L10" s="62" t="s">
        <v>1199</v>
      </c>
      <c r="M10" s="62" t="s">
        <v>1199</v>
      </c>
      <c r="N10" s="62" t="s">
        <v>1199</v>
      </c>
      <c r="O10" s="62" t="s">
        <v>1199</v>
      </c>
      <c r="P10" s="62" t="s">
        <v>1199</v>
      </c>
      <c r="Q10" s="62" t="s">
        <v>1199</v>
      </c>
      <c r="R10" s="62" t="s">
        <v>1199</v>
      </c>
      <c r="S10" s="62" t="s">
        <v>1199</v>
      </c>
      <c r="T10" s="62" t="s">
        <v>1199</v>
      </c>
      <c r="U10" s="62">
        <v>70084.494999999995</v>
      </c>
    </row>
    <row r="11" spans="1:21" ht="30" customHeight="1" x14ac:dyDescent="0.2">
      <c r="A11" s="110" t="s">
        <v>531</v>
      </c>
      <c r="B11" s="111" t="s">
        <v>888</v>
      </c>
      <c r="C11" s="112" t="s">
        <v>532</v>
      </c>
      <c r="D11" s="23" t="s">
        <v>1195</v>
      </c>
      <c r="E11" s="61" t="s">
        <v>1199</v>
      </c>
      <c r="F11" s="61" t="s">
        <v>1199</v>
      </c>
      <c r="G11" s="61" t="s">
        <v>1199</v>
      </c>
      <c r="H11" s="61" t="s">
        <v>1199</v>
      </c>
      <c r="I11" s="61">
        <v>179212</v>
      </c>
      <c r="J11" s="61">
        <v>192341</v>
      </c>
      <c r="K11" s="61">
        <v>184898</v>
      </c>
      <c r="L11" s="61">
        <v>187843</v>
      </c>
      <c r="M11" s="61">
        <v>198751</v>
      </c>
      <c r="N11" s="61">
        <v>209447</v>
      </c>
      <c r="O11" s="61">
        <v>249234</v>
      </c>
      <c r="P11" s="61">
        <v>232108</v>
      </c>
      <c r="Q11" s="61">
        <v>206296</v>
      </c>
      <c r="R11" s="61">
        <v>236340</v>
      </c>
      <c r="S11" s="61" t="s">
        <v>1199</v>
      </c>
      <c r="T11" s="61">
        <v>178169.58600000001</v>
      </c>
      <c r="U11" s="61">
        <v>202458.712</v>
      </c>
    </row>
    <row r="12" spans="1:21" ht="30" customHeight="1" x14ac:dyDescent="0.2">
      <c r="A12" s="110" t="s">
        <v>531</v>
      </c>
      <c r="B12" s="111" t="s">
        <v>888</v>
      </c>
      <c r="C12" s="112" t="s">
        <v>532</v>
      </c>
      <c r="D12" s="24" t="s">
        <v>1196</v>
      </c>
      <c r="E12" s="62" t="s">
        <v>1199</v>
      </c>
      <c r="F12" s="62" t="s">
        <v>1199</v>
      </c>
      <c r="G12" s="62" t="s">
        <v>1199</v>
      </c>
      <c r="H12" s="62" t="s">
        <v>1199</v>
      </c>
      <c r="I12" s="62">
        <v>86066</v>
      </c>
      <c r="J12" s="62">
        <v>89296</v>
      </c>
      <c r="K12" s="62">
        <v>76218</v>
      </c>
      <c r="L12" s="62">
        <v>72921</v>
      </c>
      <c r="M12" s="62">
        <v>77122</v>
      </c>
      <c r="N12" s="62">
        <v>77348</v>
      </c>
      <c r="O12" s="62">
        <v>100528</v>
      </c>
      <c r="P12" s="62">
        <v>96449</v>
      </c>
      <c r="Q12" s="62">
        <v>86486.650999999998</v>
      </c>
      <c r="R12" s="62">
        <v>100782.133</v>
      </c>
      <c r="S12" s="62" t="s">
        <v>1199</v>
      </c>
      <c r="T12" s="62">
        <v>151456.399</v>
      </c>
      <c r="U12" s="62">
        <v>115962.484</v>
      </c>
    </row>
    <row r="13" spans="1:21" ht="30" customHeight="1" x14ac:dyDescent="0.2">
      <c r="A13" s="110" t="s">
        <v>533</v>
      </c>
      <c r="B13" s="111" t="s">
        <v>888</v>
      </c>
      <c r="C13" s="112" t="s">
        <v>534</v>
      </c>
      <c r="D13" s="23" t="s">
        <v>1195</v>
      </c>
      <c r="E13" s="61" t="s">
        <v>1199</v>
      </c>
      <c r="F13" s="61" t="s">
        <v>1199</v>
      </c>
      <c r="G13" s="61" t="s">
        <v>1199</v>
      </c>
      <c r="H13" s="61" t="s">
        <v>1199</v>
      </c>
      <c r="I13" s="61" t="s">
        <v>1199</v>
      </c>
      <c r="J13" s="61" t="s">
        <v>1199</v>
      </c>
      <c r="K13" s="61" t="s">
        <v>1199</v>
      </c>
      <c r="L13" s="61" t="s">
        <v>1199</v>
      </c>
      <c r="M13" s="61" t="s">
        <v>1199</v>
      </c>
      <c r="N13" s="61" t="s">
        <v>1199</v>
      </c>
      <c r="O13" s="61" t="s">
        <v>1199</v>
      </c>
      <c r="P13" s="61" t="s">
        <v>1199</v>
      </c>
      <c r="Q13" s="61" t="s">
        <v>1199</v>
      </c>
      <c r="R13" s="61" t="s">
        <v>1199</v>
      </c>
      <c r="S13" s="61" t="s">
        <v>1199</v>
      </c>
      <c r="T13" s="61" t="s">
        <v>1199</v>
      </c>
      <c r="U13" s="61" t="s">
        <v>1199</v>
      </c>
    </row>
    <row r="14" spans="1:21" ht="30" customHeight="1" x14ac:dyDescent="0.2">
      <c r="A14" s="110" t="s">
        <v>533</v>
      </c>
      <c r="B14" s="111" t="s">
        <v>888</v>
      </c>
      <c r="C14" s="112" t="s">
        <v>534</v>
      </c>
      <c r="D14" s="24" t="s">
        <v>1196</v>
      </c>
      <c r="E14" s="62" t="s">
        <v>1199</v>
      </c>
      <c r="F14" s="62" t="s">
        <v>1199</v>
      </c>
      <c r="G14" s="62" t="s">
        <v>1199</v>
      </c>
      <c r="H14" s="62" t="s">
        <v>1199</v>
      </c>
      <c r="I14" s="62" t="s">
        <v>1199</v>
      </c>
      <c r="J14" s="62" t="s">
        <v>1199</v>
      </c>
      <c r="K14" s="62" t="s">
        <v>1199</v>
      </c>
      <c r="L14" s="62" t="s">
        <v>1199</v>
      </c>
      <c r="M14" s="62" t="s">
        <v>1199</v>
      </c>
      <c r="N14" s="62" t="s">
        <v>1199</v>
      </c>
      <c r="O14" s="62" t="s">
        <v>1199</v>
      </c>
      <c r="P14" s="62" t="s">
        <v>1199</v>
      </c>
      <c r="Q14" s="62" t="s">
        <v>1199</v>
      </c>
      <c r="R14" s="62" t="s">
        <v>1199</v>
      </c>
      <c r="S14" s="62" t="s">
        <v>1199</v>
      </c>
      <c r="T14" s="62" t="s">
        <v>1199</v>
      </c>
      <c r="U14" s="62" t="s">
        <v>1199</v>
      </c>
    </row>
    <row r="15" spans="1:21" ht="30" customHeight="1" x14ac:dyDescent="0.2">
      <c r="A15" s="110" t="s">
        <v>535</v>
      </c>
      <c r="B15" s="111" t="s">
        <v>888</v>
      </c>
      <c r="C15" s="112" t="s">
        <v>536</v>
      </c>
      <c r="D15" s="23" t="s">
        <v>1195</v>
      </c>
      <c r="E15" s="61">
        <v>0</v>
      </c>
      <c r="F15" s="61">
        <v>0</v>
      </c>
      <c r="G15" s="61">
        <v>0</v>
      </c>
      <c r="H15" s="61">
        <v>0</v>
      </c>
      <c r="I15" s="61">
        <v>0</v>
      </c>
      <c r="J15" s="61">
        <v>0</v>
      </c>
      <c r="K15" s="61" t="s">
        <v>1199</v>
      </c>
      <c r="L15" s="61" t="s">
        <v>1199</v>
      </c>
      <c r="M15" s="61" t="s">
        <v>1199</v>
      </c>
      <c r="N15" s="61" t="s">
        <v>1199</v>
      </c>
      <c r="O15" s="61" t="s">
        <v>1199</v>
      </c>
      <c r="P15" s="61" t="s">
        <v>1199</v>
      </c>
      <c r="Q15" s="61" t="s">
        <v>1199</v>
      </c>
      <c r="R15" s="61" t="s">
        <v>1199</v>
      </c>
      <c r="S15" s="61" t="s">
        <v>1199</v>
      </c>
      <c r="T15" s="61" t="s">
        <v>1199</v>
      </c>
      <c r="U15" s="61" t="s">
        <v>1199</v>
      </c>
    </row>
    <row r="16" spans="1:21" ht="30" customHeight="1" x14ac:dyDescent="0.2">
      <c r="A16" s="110" t="s">
        <v>535</v>
      </c>
      <c r="B16" s="111" t="s">
        <v>888</v>
      </c>
      <c r="C16" s="112" t="s">
        <v>536</v>
      </c>
      <c r="D16" s="24" t="s">
        <v>1196</v>
      </c>
      <c r="E16" s="62">
        <v>0</v>
      </c>
      <c r="F16" s="62">
        <v>0</v>
      </c>
      <c r="G16" s="62">
        <v>0</v>
      </c>
      <c r="H16" s="62">
        <v>0</v>
      </c>
      <c r="I16" s="62">
        <v>0</v>
      </c>
      <c r="J16" s="62">
        <v>0</v>
      </c>
      <c r="K16" s="62" t="s">
        <v>1199</v>
      </c>
      <c r="L16" s="62" t="s">
        <v>1199</v>
      </c>
      <c r="M16" s="62" t="s">
        <v>1199</v>
      </c>
      <c r="N16" s="62" t="s">
        <v>1199</v>
      </c>
      <c r="O16" s="62" t="s">
        <v>1199</v>
      </c>
      <c r="P16" s="62" t="s">
        <v>1199</v>
      </c>
      <c r="Q16" s="62" t="s">
        <v>1199</v>
      </c>
      <c r="R16" s="62" t="s">
        <v>1199</v>
      </c>
      <c r="S16" s="62" t="s">
        <v>1199</v>
      </c>
      <c r="T16" s="62" t="s">
        <v>1199</v>
      </c>
      <c r="U16" s="62" t="s">
        <v>1199</v>
      </c>
    </row>
    <row r="17" spans="1:21" ht="30" customHeight="1" x14ac:dyDescent="0.2">
      <c r="A17" s="110" t="s">
        <v>537</v>
      </c>
      <c r="B17" s="111" t="s">
        <v>888</v>
      </c>
      <c r="C17" s="112" t="s">
        <v>538</v>
      </c>
      <c r="D17" s="23" t="s">
        <v>1195</v>
      </c>
      <c r="E17" s="61">
        <v>0</v>
      </c>
      <c r="F17" s="61">
        <v>0</v>
      </c>
      <c r="G17" s="61">
        <v>0</v>
      </c>
      <c r="H17" s="61">
        <v>0</v>
      </c>
      <c r="I17" s="61">
        <v>0</v>
      </c>
      <c r="J17" s="61">
        <v>0</v>
      </c>
      <c r="K17" s="61">
        <v>0</v>
      </c>
      <c r="L17" s="61">
        <v>0</v>
      </c>
      <c r="M17" s="61">
        <v>0</v>
      </c>
      <c r="N17" s="61">
        <v>0</v>
      </c>
      <c r="O17" s="61">
        <v>0</v>
      </c>
      <c r="P17" s="61">
        <v>0</v>
      </c>
      <c r="Q17" s="61">
        <v>0</v>
      </c>
      <c r="R17" s="61">
        <v>0</v>
      </c>
      <c r="S17" s="61">
        <v>0</v>
      </c>
      <c r="T17" s="61">
        <v>0</v>
      </c>
      <c r="U17" s="61">
        <v>0</v>
      </c>
    </row>
    <row r="18" spans="1:21" ht="30" customHeight="1" x14ac:dyDescent="0.2">
      <c r="A18" s="110" t="s">
        <v>537</v>
      </c>
      <c r="B18" s="111" t="s">
        <v>888</v>
      </c>
      <c r="C18" s="112" t="s">
        <v>538</v>
      </c>
      <c r="D18" s="24" t="s">
        <v>1196</v>
      </c>
      <c r="E18" s="62">
        <v>0</v>
      </c>
      <c r="F18" s="62">
        <v>0</v>
      </c>
      <c r="G18" s="62">
        <v>0</v>
      </c>
      <c r="H18" s="62">
        <v>0</v>
      </c>
      <c r="I18" s="62">
        <v>0</v>
      </c>
      <c r="J18" s="62">
        <v>0</v>
      </c>
      <c r="K18" s="62">
        <v>0</v>
      </c>
      <c r="L18" s="62">
        <v>0</v>
      </c>
      <c r="M18" s="62">
        <v>0</v>
      </c>
      <c r="N18" s="62">
        <v>0</v>
      </c>
      <c r="O18" s="62">
        <v>0</v>
      </c>
      <c r="P18" s="62">
        <v>0</v>
      </c>
      <c r="Q18" s="62">
        <v>0</v>
      </c>
      <c r="R18" s="62">
        <v>0</v>
      </c>
      <c r="S18" s="62">
        <v>0</v>
      </c>
      <c r="T18" s="62">
        <v>0</v>
      </c>
      <c r="U18" s="62">
        <v>0</v>
      </c>
    </row>
    <row r="19" spans="1:21" ht="30" customHeight="1" x14ac:dyDescent="0.2">
      <c r="A19" s="110" t="s">
        <v>539</v>
      </c>
      <c r="B19" s="111" t="s">
        <v>888</v>
      </c>
      <c r="C19" s="112" t="s">
        <v>540</v>
      </c>
      <c r="D19" s="23" t="s">
        <v>1195</v>
      </c>
      <c r="E19" s="61">
        <v>156957</v>
      </c>
      <c r="F19" s="61">
        <v>150818</v>
      </c>
      <c r="G19" s="61">
        <v>172298</v>
      </c>
      <c r="H19" s="61">
        <v>207005</v>
      </c>
      <c r="I19" s="61">
        <v>184558</v>
      </c>
      <c r="J19" s="61">
        <v>169131</v>
      </c>
      <c r="K19" s="61">
        <v>213346</v>
      </c>
      <c r="L19" s="61">
        <v>209624</v>
      </c>
      <c r="M19" s="61">
        <v>213674</v>
      </c>
      <c r="N19" s="61">
        <v>240964</v>
      </c>
      <c r="O19" s="61">
        <v>248895</v>
      </c>
      <c r="P19" s="61">
        <v>265198</v>
      </c>
      <c r="Q19" s="61">
        <v>242150</v>
      </c>
      <c r="R19" s="61">
        <v>247625.405</v>
      </c>
      <c r="S19" s="61">
        <v>209334.70300000001</v>
      </c>
      <c r="T19" s="61">
        <v>197456.58799999999</v>
      </c>
      <c r="U19" s="61">
        <v>191891.739</v>
      </c>
    </row>
    <row r="20" spans="1:21" ht="30" customHeight="1" x14ac:dyDescent="0.2">
      <c r="A20" s="110" t="s">
        <v>539</v>
      </c>
      <c r="B20" s="111" t="s">
        <v>888</v>
      </c>
      <c r="C20" s="112" t="s">
        <v>540</v>
      </c>
      <c r="D20" s="24" t="s">
        <v>1196</v>
      </c>
      <c r="E20" s="62">
        <v>186833</v>
      </c>
      <c r="F20" s="62">
        <v>185255</v>
      </c>
      <c r="G20" s="62">
        <v>208662</v>
      </c>
      <c r="H20" s="62">
        <v>233128</v>
      </c>
      <c r="I20" s="62">
        <v>203244</v>
      </c>
      <c r="J20" s="62">
        <v>208140</v>
      </c>
      <c r="K20" s="62">
        <v>264320</v>
      </c>
      <c r="L20" s="62">
        <v>282427</v>
      </c>
      <c r="M20" s="62">
        <v>304509</v>
      </c>
      <c r="N20" s="62">
        <v>334278</v>
      </c>
      <c r="O20" s="62">
        <v>357915</v>
      </c>
      <c r="P20" s="62">
        <v>369588</v>
      </c>
      <c r="Q20" s="62">
        <v>316557.70799999998</v>
      </c>
      <c r="R20" s="62">
        <v>326641.63199999998</v>
      </c>
      <c r="S20" s="62">
        <v>382135.85600000003</v>
      </c>
      <c r="T20" s="62">
        <v>457537.533</v>
      </c>
      <c r="U20" s="62">
        <v>285685.96899999998</v>
      </c>
    </row>
    <row r="21" spans="1:21" ht="30" customHeight="1" x14ac:dyDescent="0.2">
      <c r="A21" s="110" t="s">
        <v>541</v>
      </c>
      <c r="B21" s="111" t="s">
        <v>888</v>
      </c>
      <c r="C21" s="112" t="s">
        <v>542</v>
      </c>
      <c r="D21" s="23" t="s">
        <v>1195</v>
      </c>
      <c r="E21" s="61" t="s">
        <v>1199</v>
      </c>
      <c r="F21" s="61" t="s">
        <v>1199</v>
      </c>
      <c r="G21" s="61" t="s">
        <v>1199</v>
      </c>
      <c r="H21" s="61" t="s">
        <v>1199</v>
      </c>
      <c r="I21" s="61" t="s">
        <v>1199</v>
      </c>
      <c r="J21" s="61" t="s">
        <v>1199</v>
      </c>
      <c r="K21" s="61" t="s">
        <v>1199</v>
      </c>
      <c r="L21" s="61" t="s">
        <v>1199</v>
      </c>
      <c r="M21" s="61">
        <v>516367</v>
      </c>
      <c r="N21" s="61">
        <v>523090</v>
      </c>
      <c r="O21" s="61">
        <v>485601</v>
      </c>
      <c r="P21" s="61">
        <v>469610</v>
      </c>
      <c r="Q21" s="61" t="s">
        <v>1199</v>
      </c>
      <c r="R21" s="61" t="s">
        <v>1199</v>
      </c>
      <c r="S21" s="61">
        <v>330088.50799999997</v>
      </c>
      <c r="T21" s="61" t="s">
        <v>1199</v>
      </c>
      <c r="U21" s="61" t="s">
        <v>1199</v>
      </c>
    </row>
    <row r="22" spans="1:21" ht="30" customHeight="1" x14ac:dyDescent="0.2">
      <c r="A22" s="110" t="s">
        <v>541</v>
      </c>
      <c r="B22" s="111" t="s">
        <v>888</v>
      </c>
      <c r="C22" s="112" t="s">
        <v>542</v>
      </c>
      <c r="D22" s="24" t="s">
        <v>1196</v>
      </c>
      <c r="E22" s="62" t="s">
        <v>1199</v>
      </c>
      <c r="F22" s="62" t="s">
        <v>1199</v>
      </c>
      <c r="G22" s="62" t="s">
        <v>1199</v>
      </c>
      <c r="H22" s="62" t="s">
        <v>1199</v>
      </c>
      <c r="I22" s="62" t="s">
        <v>1199</v>
      </c>
      <c r="J22" s="62" t="s">
        <v>1199</v>
      </c>
      <c r="K22" s="62" t="s">
        <v>1199</v>
      </c>
      <c r="L22" s="62" t="s">
        <v>1199</v>
      </c>
      <c r="M22" s="62">
        <v>301824</v>
      </c>
      <c r="N22" s="62">
        <v>298388</v>
      </c>
      <c r="O22" s="62">
        <v>309407</v>
      </c>
      <c r="P22" s="62">
        <v>302923</v>
      </c>
      <c r="Q22" s="62" t="s">
        <v>1199</v>
      </c>
      <c r="R22" s="62" t="s">
        <v>1199</v>
      </c>
      <c r="S22" s="62">
        <v>350277.39</v>
      </c>
      <c r="T22" s="62" t="s">
        <v>1199</v>
      </c>
      <c r="U22" s="62" t="s">
        <v>1199</v>
      </c>
    </row>
    <row r="23" spans="1:21" ht="30" customHeight="1" x14ac:dyDescent="0.2">
      <c r="A23" s="110" t="s">
        <v>543</v>
      </c>
      <c r="B23" s="111" t="s">
        <v>888</v>
      </c>
      <c r="C23" s="112" t="s">
        <v>544</v>
      </c>
      <c r="D23" s="23" t="s">
        <v>1195</v>
      </c>
      <c r="E23" s="61" t="s">
        <v>1199</v>
      </c>
      <c r="F23" s="61" t="s">
        <v>1199</v>
      </c>
      <c r="G23" s="61" t="s">
        <v>1199</v>
      </c>
      <c r="H23" s="61" t="s">
        <v>1199</v>
      </c>
      <c r="I23" s="61">
        <v>0</v>
      </c>
      <c r="J23" s="61" t="s">
        <v>1199</v>
      </c>
      <c r="K23" s="61" t="s">
        <v>1199</v>
      </c>
      <c r="L23" s="61" t="s">
        <v>1199</v>
      </c>
      <c r="M23" s="61" t="s">
        <v>1199</v>
      </c>
      <c r="N23" s="61" t="s">
        <v>1199</v>
      </c>
      <c r="O23" s="61" t="s">
        <v>1199</v>
      </c>
      <c r="P23" s="61" t="s">
        <v>1199</v>
      </c>
      <c r="Q23" s="61" t="s">
        <v>1199</v>
      </c>
      <c r="R23" s="61" t="s">
        <v>1199</v>
      </c>
      <c r="S23" s="61" t="s">
        <v>1199</v>
      </c>
      <c r="T23" s="61" t="s">
        <v>1199</v>
      </c>
      <c r="U23" s="61" t="s">
        <v>1199</v>
      </c>
    </row>
    <row r="24" spans="1:21" ht="30" customHeight="1" x14ac:dyDescent="0.2">
      <c r="A24" s="110" t="s">
        <v>543</v>
      </c>
      <c r="B24" s="111" t="s">
        <v>888</v>
      </c>
      <c r="C24" s="112" t="s">
        <v>544</v>
      </c>
      <c r="D24" s="24" t="s">
        <v>1196</v>
      </c>
      <c r="E24" s="62" t="s">
        <v>1199</v>
      </c>
      <c r="F24" s="62" t="s">
        <v>1199</v>
      </c>
      <c r="G24" s="62" t="s">
        <v>1199</v>
      </c>
      <c r="H24" s="62" t="s">
        <v>1199</v>
      </c>
      <c r="I24" s="62">
        <v>0</v>
      </c>
      <c r="J24" s="62" t="s">
        <v>1199</v>
      </c>
      <c r="K24" s="62" t="s">
        <v>1199</v>
      </c>
      <c r="L24" s="62" t="s">
        <v>1199</v>
      </c>
      <c r="M24" s="62" t="s">
        <v>1199</v>
      </c>
      <c r="N24" s="62" t="s">
        <v>1199</v>
      </c>
      <c r="O24" s="62" t="s">
        <v>1199</v>
      </c>
      <c r="P24" s="62" t="s">
        <v>1199</v>
      </c>
      <c r="Q24" s="62" t="s">
        <v>1199</v>
      </c>
      <c r="R24" s="62" t="s">
        <v>1199</v>
      </c>
      <c r="S24" s="62" t="s">
        <v>1199</v>
      </c>
      <c r="T24" s="62" t="s">
        <v>1199</v>
      </c>
      <c r="U24" s="62" t="s">
        <v>1199</v>
      </c>
    </row>
    <row r="25" spans="1:21" ht="30" customHeight="1" x14ac:dyDescent="0.2">
      <c r="A25" s="110" t="s">
        <v>545</v>
      </c>
      <c r="B25" s="111" t="s">
        <v>888</v>
      </c>
      <c r="C25" s="112" t="s">
        <v>546</v>
      </c>
      <c r="D25" s="23" t="s">
        <v>1195</v>
      </c>
      <c r="E25" s="61">
        <v>1407594</v>
      </c>
      <c r="F25" s="61">
        <v>1402137</v>
      </c>
      <c r="G25" s="61">
        <v>1590283</v>
      </c>
      <c r="H25" s="61">
        <v>1612826</v>
      </c>
      <c r="I25" s="61">
        <v>1581349</v>
      </c>
      <c r="J25" s="61">
        <v>1478727</v>
      </c>
      <c r="K25" s="61">
        <v>1381632</v>
      </c>
      <c r="L25" s="61">
        <v>1480073</v>
      </c>
      <c r="M25" s="61">
        <v>1379918</v>
      </c>
      <c r="N25" s="61">
        <v>1340668</v>
      </c>
      <c r="O25" s="61">
        <v>1225766</v>
      </c>
      <c r="P25" s="61">
        <v>1163164</v>
      </c>
      <c r="Q25" s="61">
        <v>1249748</v>
      </c>
      <c r="R25" s="61">
        <v>1275076.6129999999</v>
      </c>
      <c r="S25" s="61">
        <v>1032122.091</v>
      </c>
      <c r="T25" s="61">
        <v>837173.28500000003</v>
      </c>
      <c r="U25" s="61">
        <v>889672.31900000002</v>
      </c>
    </row>
    <row r="26" spans="1:21" ht="30" customHeight="1" x14ac:dyDescent="0.2">
      <c r="A26" s="110" t="s">
        <v>545</v>
      </c>
      <c r="B26" s="111" t="s">
        <v>888</v>
      </c>
      <c r="C26" s="112" t="s">
        <v>546</v>
      </c>
      <c r="D26" s="24" t="s">
        <v>1196</v>
      </c>
      <c r="E26" s="62">
        <v>614621</v>
      </c>
      <c r="F26" s="62">
        <v>533849</v>
      </c>
      <c r="G26" s="62">
        <v>639534</v>
      </c>
      <c r="H26" s="62">
        <v>691221</v>
      </c>
      <c r="I26" s="62">
        <v>701954</v>
      </c>
      <c r="J26" s="62">
        <v>690920</v>
      </c>
      <c r="K26" s="62">
        <v>583988</v>
      </c>
      <c r="L26" s="62">
        <v>542708</v>
      </c>
      <c r="M26" s="62">
        <v>503324</v>
      </c>
      <c r="N26" s="62">
        <v>485479</v>
      </c>
      <c r="O26" s="62">
        <v>361112</v>
      </c>
      <c r="P26" s="62">
        <v>332654</v>
      </c>
      <c r="Q26" s="62">
        <v>349806.43900000001</v>
      </c>
      <c r="R26" s="62">
        <v>356554.69900000002</v>
      </c>
      <c r="S26" s="62">
        <v>540673.13</v>
      </c>
      <c r="T26" s="62">
        <v>657274.75699999998</v>
      </c>
      <c r="U26" s="62">
        <v>555475.27399999998</v>
      </c>
    </row>
    <row r="27" spans="1:21" ht="30" customHeight="1" x14ac:dyDescent="0.2">
      <c r="A27" s="110" t="s">
        <v>547</v>
      </c>
      <c r="B27" s="111" t="s">
        <v>888</v>
      </c>
      <c r="C27" s="112" t="s">
        <v>548</v>
      </c>
      <c r="D27" s="23" t="s">
        <v>1195</v>
      </c>
      <c r="E27" s="61">
        <v>0</v>
      </c>
      <c r="F27" s="61">
        <v>0</v>
      </c>
      <c r="G27" s="61">
        <v>0</v>
      </c>
      <c r="H27" s="61">
        <v>0</v>
      </c>
      <c r="I27" s="61">
        <v>0</v>
      </c>
      <c r="J27" s="61">
        <v>0</v>
      </c>
      <c r="K27" s="61">
        <v>0</v>
      </c>
      <c r="L27" s="61">
        <v>0</v>
      </c>
      <c r="M27" s="61">
        <v>0</v>
      </c>
      <c r="N27" s="61">
        <v>0</v>
      </c>
      <c r="O27" s="61">
        <v>0</v>
      </c>
      <c r="P27" s="61">
        <v>0</v>
      </c>
      <c r="Q27" s="61">
        <v>0</v>
      </c>
      <c r="R27" s="61">
        <v>0</v>
      </c>
      <c r="S27" s="61">
        <v>0</v>
      </c>
      <c r="T27" s="61">
        <v>0</v>
      </c>
      <c r="U27" s="61">
        <v>0</v>
      </c>
    </row>
    <row r="28" spans="1:21" ht="30" customHeight="1" x14ac:dyDescent="0.2">
      <c r="A28" s="110" t="s">
        <v>547</v>
      </c>
      <c r="B28" s="111" t="s">
        <v>888</v>
      </c>
      <c r="C28" s="112" t="s">
        <v>548</v>
      </c>
      <c r="D28" s="24" t="s">
        <v>1196</v>
      </c>
      <c r="E28" s="62">
        <v>0</v>
      </c>
      <c r="F28" s="62">
        <v>0</v>
      </c>
      <c r="G28" s="62">
        <v>0</v>
      </c>
      <c r="H28" s="62">
        <v>0</v>
      </c>
      <c r="I28" s="62">
        <v>0</v>
      </c>
      <c r="J28" s="62">
        <v>0</v>
      </c>
      <c r="K28" s="62">
        <v>0</v>
      </c>
      <c r="L28" s="62">
        <v>0</v>
      </c>
      <c r="M28" s="62">
        <v>0</v>
      </c>
      <c r="N28" s="62">
        <v>0</v>
      </c>
      <c r="O28" s="62">
        <v>0</v>
      </c>
      <c r="P28" s="62">
        <v>0</v>
      </c>
      <c r="Q28" s="62">
        <v>0</v>
      </c>
      <c r="R28" s="62">
        <v>0</v>
      </c>
      <c r="S28" s="62">
        <v>0</v>
      </c>
      <c r="T28" s="62">
        <v>0</v>
      </c>
      <c r="U28" s="62">
        <v>0</v>
      </c>
    </row>
    <row r="29" spans="1:21" ht="30" customHeight="1" x14ac:dyDescent="0.2">
      <c r="A29" s="110" t="s">
        <v>549</v>
      </c>
      <c r="B29" s="111" t="s">
        <v>888</v>
      </c>
      <c r="C29" s="112" t="s">
        <v>550</v>
      </c>
      <c r="D29" s="23" t="s">
        <v>1195</v>
      </c>
      <c r="E29" s="61">
        <v>203793</v>
      </c>
      <c r="F29" s="61">
        <v>211668</v>
      </c>
      <c r="G29" s="61">
        <v>230154</v>
      </c>
      <c r="H29" s="61">
        <v>231417</v>
      </c>
      <c r="I29" s="61">
        <v>235603</v>
      </c>
      <c r="J29" s="61">
        <v>240250</v>
      </c>
      <c r="K29" s="61">
        <v>283472</v>
      </c>
      <c r="L29" s="61">
        <v>296760</v>
      </c>
      <c r="M29" s="61">
        <v>279575</v>
      </c>
      <c r="N29" s="61">
        <v>281503</v>
      </c>
      <c r="O29" s="61">
        <v>338710</v>
      </c>
      <c r="P29" s="61">
        <v>340565</v>
      </c>
      <c r="Q29" s="61">
        <v>320558</v>
      </c>
      <c r="R29" s="61">
        <v>296487</v>
      </c>
      <c r="S29" s="61">
        <v>269439.52899999998</v>
      </c>
      <c r="T29" s="61">
        <v>202026.67499999999</v>
      </c>
      <c r="U29" s="61">
        <v>229656.01500000001</v>
      </c>
    </row>
    <row r="30" spans="1:21" ht="30" customHeight="1" x14ac:dyDescent="0.2">
      <c r="A30" s="110" t="s">
        <v>549</v>
      </c>
      <c r="B30" s="111" t="s">
        <v>888</v>
      </c>
      <c r="C30" s="112" t="s">
        <v>550</v>
      </c>
      <c r="D30" s="24" t="s">
        <v>1196</v>
      </c>
      <c r="E30" s="62">
        <v>155848</v>
      </c>
      <c r="F30" s="62">
        <v>146306</v>
      </c>
      <c r="G30" s="62">
        <v>147746</v>
      </c>
      <c r="H30" s="62">
        <v>176816</v>
      </c>
      <c r="I30" s="62">
        <v>178285</v>
      </c>
      <c r="J30" s="62">
        <v>189450</v>
      </c>
      <c r="K30" s="62">
        <v>215529</v>
      </c>
      <c r="L30" s="62">
        <v>223200</v>
      </c>
      <c r="M30" s="62">
        <v>208758</v>
      </c>
      <c r="N30" s="62">
        <v>218665</v>
      </c>
      <c r="O30" s="62">
        <v>272850</v>
      </c>
      <c r="P30" s="62">
        <v>279757</v>
      </c>
      <c r="Q30" s="62">
        <v>261518.54699999999</v>
      </c>
      <c r="R30" s="62">
        <v>248525.571</v>
      </c>
      <c r="S30" s="62">
        <v>278152.52500000002</v>
      </c>
      <c r="T30" s="62">
        <v>318692.46600000001</v>
      </c>
      <c r="U30" s="62">
        <v>264012.87599999999</v>
      </c>
    </row>
    <row r="31" spans="1:21" ht="30" customHeight="1" x14ac:dyDescent="0.2">
      <c r="A31" s="110" t="s">
        <v>551</v>
      </c>
      <c r="B31" s="111" t="s">
        <v>888</v>
      </c>
      <c r="C31" s="112" t="s">
        <v>552</v>
      </c>
      <c r="D31" s="23" t="s">
        <v>1195</v>
      </c>
      <c r="E31" s="61">
        <v>0</v>
      </c>
      <c r="F31" s="61">
        <v>0</v>
      </c>
      <c r="G31" s="61">
        <v>0</v>
      </c>
      <c r="H31" s="61">
        <v>0</v>
      </c>
      <c r="I31" s="61" t="s">
        <v>1199</v>
      </c>
      <c r="J31" s="61">
        <v>341776.93400000001</v>
      </c>
      <c r="K31" s="61">
        <v>303914.52</v>
      </c>
      <c r="L31" s="61">
        <v>298782.17099999997</v>
      </c>
      <c r="M31" s="61" t="s">
        <v>1199</v>
      </c>
      <c r="N31" s="61" t="s">
        <v>1199</v>
      </c>
      <c r="O31" s="61" t="s">
        <v>1199</v>
      </c>
      <c r="P31" s="61" t="s">
        <v>1199</v>
      </c>
      <c r="Q31" s="61" t="s">
        <v>1199</v>
      </c>
      <c r="R31" s="61">
        <v>210402.26</v>
      </c>
      <c r="S31" s="61">
        <v>206642.098</v>
      </c>
      <c r="T31" s="61">
        <v>181481.87599999999</v>
      </c>
      <c r="U31" s="61">
        <v>174768.53099999999</v>
      </c>
    </row>
    <row r="32" spans="1:21" ht="30" customHeight="1" x14ac:dyDescent="0.2">
      <c r="A32" s="110" t="s">
        <v>551</v>
      </c>
      <c r="B32" s="111" t="s">
        <v>888</v>
      </c>
      <c r="C32" s="112" t="s">
        <v>552</v>
      </c>
      <c r="D32" s="24" t="s">
        <v>1196</v>
      </c>
      <c r="E32" s="62">
        <v>0</v>
      </c>
      <c r="F32" s="62">
        <v>0</v>
      </c>
      <c r="G32" s="62">
        <v>0</v>
      </c>
      <c r="H32" s="62">
        <v>0</v>
      </c>
      <c r="I32" s="62" t="s">
        <v>1199</v>
      </c>
      <c r="J32" s="62">
        <v>173101.02</v>
      </c>
      <c r="K32" s="62">
        <v>119337.655</v>
      </c>
      <c r="L32" s="62">
        <v>93592.372000000003</v>
      </c>
      <c r="M32" s="62" t="s">
        <v>1199</v>
      </c>
      <c r="N32" s="62" t="s">
        <v>1199</v>
      </c>
      <c r="O32" s="62" t="s">
        <v>1199</v>
      </c>
      <c r="P32" s="62" t="s">
        <v>1199</v>
      </c>
      <c r="Q32" s="62" t="s">
        <v>1199</v>
      </c>
      <c r="R32" s="62">
        <v>78115.820000000007</v>
      </c>
      <c r="S32" s="62">
        <v>85468.001999999993</v>
      </c>
      <c r="T32" s="62">
        <v>105931.451</v>
      </c>
      <c r="U32" s="62">
        <v>103945.69500000001</v>
      </c>
    </row>
    <row r="33" spans="1:21" ht="30" customHeight="1" x14ac:dyDescent="0.2">
      <c r="A33" s="110" t="s">
        <v>553</v>
      </c>
      <c r="B33" s="111" t="s">
        <v>888</v>
      </c>
      <c r="C33" s="112" t="s">
        <v>554</v>
      </c>
      <c r="D33" s="23" t="s">
        <v>1195</v>
      </c>
      <c r="E33" s="61" t="s">
        <v>1199</v>
      </c>
      <c r="F33" s="61" t="s">
        <v>1199</v>
      </c>
      <c r="G33" s="61" t="s">
        <v>1199</v>
      </c>
      <c r="H33" s="61" t="s">
        <v>1199</v>
      </c>
      <c r="I33" s="61" t="s">
        <v>1199</v>
      </c>
      <c r="J33" s="61" t="s">
        <v>1199</v>
      </c>
      <c r="K33" s="61" t="s">
        <v>1199</v>
      </c>
      <c r="L33" s="61" t="s">
        <v>1199</v>
      </c>
      <c r="M33" s="61" t="s">
        <v>1199</v>
      </c>
      <c r="N33" s="61" t="s">
        <v>1199</v>
      </c>
      <c r="O33" s="61" t="s">
        <v>1199</v>
      </c>
      <c r="P33" s="61" t="s">
        <v>1199</v>
      </c>
      <c r="Q33" s="61" t="s">
        <v>1199</v>
      </c>
      <c r="R33" s="61" t="s">
        <v>1199</v>
      </c>
      <c r="S33" s="61" t="s">
        <v>1199</v>
      </c>
      <c r="T33" s="61" t="s">
        <v>1199</v>
      </c>
      <c r="U33" s="61" t="s">
        <v>1199</v>
      </c>
    </row>
    <row r="34" spans="1:21" ht="30" customHeight="1" x14ac:dyDescent="0.2">
      <c r="A34" s="110" t="s">
        <v>553</v>
      </c>
      <c r="B34" s="111" t="s">
        <v>888</v>
      </c>
      <c r="C34" s="112" t="s">
        <v>554</v>
      </c>
      <c r="D34" s="24" t="s">
        <v>1196</v>
      </c>
      <c r="E34" s="62" t="s">
        <v>1199</v>
      </c>
      <c r="F34" s="62" t="s">
        <v>1199</v>
      </c>
      <c r="G34" s="62" t="s">
        <v>1199</v>
      </c>
      <c r="H34" s="62" t="s">
        <v>1199</v>
      </c>
      <c r="I34" s="62" t="s">
        <v>1199</v>
      </c>
      <c r="J34" s="62" t="s">
        <v>1199</v>
      </c>
      <c r="K34" s="62" t="s">
        <v>1199</v>
      </c>
      <c r="L34" s="62" t="s">
        <v>1199</v>
      </c>
      <c r="M34" s="62" t="s">
        <v>1199</v>
      </c>
      <c r="N34" s="62" t="s">
        <v>1199</v>
      </c>
      <c r="O34" s="62" t="s">
        <v>1199</v>
      </c>
      <c r="P34" s="62" t="s">
        <v>1199</v>
      </c>
      <c r="Q34" s="62" t="s">
        <v>1199</v>
      </c>
      <c r="R34" s="62" t="s">
        <v>1199</v>
      </c>
      <c r="S34" s="62" t="s">
        <v>1199</v>
      </c>
      <c r="T34" s="62" t="s">
        <v>1199</v>
      </c>
      <c r="U34" s="62" t="s">
        <v>1199</v>
      </c>
    </row>
    <row r="35" spans="1:21" ht="30" customHeight="1" x14ac:dyDescent="0.2">
      <c r="A35" s="110" t="s">
        <v>555</v>
      </c>
      <c r="B35" s="111" t="s">
        <v>888</v>
      </c>
      <c r="C35" s="112" t="s">
        <v>556</v>
      </c>
      <c r="D35" s="23" t="s">
        <v>1195</v>
      </c>
      <c r="E35" s="61" t="s">
        <v>1199</v>
      </c>
      <c r="F35" s="61" t="s">
        <v>1199</v>
      </c>
      <c r="G35" s="61" t="s">
        <v>1199</v>
      </c>
      <c r="H35" s="61" t="s">
        <v>1199</v>
      </c>
      <c r="I35" s="61" t="s">
        <v>1199</v>
      </c>
      <c r="J35" s="61" t="s">
        <v>1199</v>
      </c>
      <c r="K35" s="61" t="s">
        <v>1199</v>
      </c>
      <c r="L35" s="61" t="s">
        <v>1199</v>
      </c>
      <c r="M35" s="61" t="s">
        <v>1199</v>
      </c>
      <c r="N35" s="61" t="s">
        <v>1199</v>
      </c>
      <c r="O35" s="61" t="s">
        <v>1199</v>
      </c>
      <c r="P35" s="61" t="s">
        <v>1199</v>
      </c>
      <c r="Q35" s="61" t="s">
        <v>1199</v>
      </c>
      <c r="R35" s="61" t="s">
        <v>1199</v>
      </c>
      <c r="S35" s="61" t="s">
        <v>1199</v>
      </c>
      <c r="T35" s="61" t="s">
        <v>1199</v>
      </c>
      <c r="U35" s="61" t="s">
        <v>1199</v>
      </c>
    </row>
    <row r="36" spans="1:21" ht="30" customHeight="1" x14ac:dyDescent="0.2">
      <c r="A36" s="110" t="s">
        <v>555</v>
      </c>
      <c r="B36" s="111" t="s">
        <v>888</v>
      </c>
      <c r="C36" s="112" t="s">
        <v>556</v>
      </c>
      <c r="D36" s="24" t="s">
        <v>1196</v>
      </c>
      <c r="E36" s="62" t="s">
        <v>1199</v>
      </c>
      <c r="F36" s="62" t="s">
        <v>1199</v>
      </c>
      <c r="G36" s="62" t="s">
        <v>1199</v>
      </c>
      <c r="H36" s="62" t="s">
        <v>1199</v>
      </c>
      <c r="I36" s="62" t="s">
        <v>1199</v>
      </c>
      <c r="J36" s="62" t="s">
        <v>1199</v>
      </c>
      <c r="K36" s="62" t="s">
        <v>1199</v>
      </c>
      <c r="L36" s="62" t="s">
        <v>1199</v>
      </c>
      <c r="M36" s="62" t="s">
        <v>1199</v>
      </c>
      <c r="N36" s="62" t="s">
        <v>1199</v>
      </c>
      <c r="O36" s="62" t="s">
        <v>1199</v>
      </c>
      <c r="P36" s="62" t="s">
        <v>1199</v>
      </c>
      <c r="Q36" s="62" t="s">
        <v>1199</v>
      </c>
      <c r="R36" s="62" t="s">
        <v>1199</v>
      </c>
      <c r="S36" s="62" t="s">
        <v>1199</v>
      </c>
      <c r="T36" s="62" t="s">
        <v>1199</v>
      </c>
      <c r="U36" s="62" t="s">
        <v>1199</v>
      </c>
    </row>
    <row r="37" spans="1:21" ht="30" customHeight="1" x14ac:dyDescent="0.2">
      <c r="A37" s="110" t="s">
        <v>557</v>
      </c>
      <c r="B37" s="111" t="s">
        <v>888</v>
      </c>
      <c r="C37" s="112" t="s">
        <v>558</v>
      </c>
      <c r="D37" s="23" t="s">
        <v>1195</v>
      </c>
      <c r="E37" s="61">
        <v>2001066</v>
      </c>
      <c r="F37" s="61" t="s">
        <v>1199</v>
      </c>
      <c r="G37" s="61" t="s">
        <v>1199</v>
      </c>
      <c r="H37" s="61">
        <v>1869532</v>
      </c>
      <c r="I37" s="61">
        <v>2574688</v>
      </c>
      <c r="J37" s="61">
        <v>2633104</v>
      </c>
      <c r="K37" s="61">
        <v>2841417</v>
      </c>
      <c r="L37" s="61">
        <v>2896427</v>
      </c>
      <c r="M37" s="61">
        <v>2790410</v>
      </c>
      <c r="N37" s="61">
        <v>2667294</v>
      </c>
      <c r="O37" s="61">
        <v>2565152</v>
      </c>
      <c r="P37" s="61">
        <v>2571047</v>
      </c>
      <c r="Q37" s="61">
        <v>2606245</v>
      </c>
      <c r="R37" s="61">
        <v>2474214.844</v>
      </c>
      <c r="S37" s="61">
        <v>2357516.2889999999</v>
      </c>
      <c r="T37" s="61">
        <v>1968423.12</v>
      </c>
      <c r="U37" s="61">
        <v>1870485.5859999999</v>
      </c>
    </row>
    <row r="38" spans="1:21" ht="30" customHeight="1" x14ac:dyDescent="0.2">
      <c r="A38" s="110" t="s">
        <v>557</v>
      </c>
      <c r="B38" s="111" t="s">
        <v>888</v>
      </c>
      <c r="C38" s="112" t="s">
        <v>558</v>
      </c>
      <c r="D38" s="24" t="s">
        <v>1196</v>
      </c>
      <c r="E38" s="62">
        <v>246536.46</v>
      </c>
      <c r="F38" s="62" t="s">
        <v>1199</v>
      </c>
      <c r="G38" s="62" t="s">
        <v>1199</v>
      </c>
      <c r="H38" s="62">
        <v>316875.02600000001</v>
      </c>
      <c r="I38" s="62">
        <v>406750.27799999999</v>
      </c>
      <c r="J38" s="62">
        <v>452290.96399999998</v>
      </c>
      <c r="K38" s="62">
        <v>420360.96399999998</v>
      </c>
      <c r="L38" s="62">
        <v>390304.18800000002</v>
      </c>
      <c r="M38" s="62">
        <v>349465.00300000003</v>
      </c>
      <c r="N38" s="62">
        <v>345847</v>
      </c>
      <c r="O38" s="62">
        <v>374904</v>
      </c>
      <c r="P38" s="62">
        <v>378073.12699999998</v>
      </c>
      <c r="Q38" s="62">
        <v>404033.766</v>
      </c>
      <c r="R38" s="62">
        <v>459757.50799999997</v>
      </c>
      <c r="S38" s="62">
        <v>598024.77800000005</v>
      </c>
      <c r="T38" s="62">
        <v>467220.72600000002</v>
      </c>
      <c r="U38" s="62">
        <v>375601.54700000002</v>
      </c>
    </row>
    <row r="40" spans="1:21" x14ac:dyDescent="0.2">
      <c r="A40" s="22" t="s">
        <v>1269</v>
      </c>
    </row>
    <row r="41" spans="1:21" x14ac:dyDescent="0.2">
      <c r="A41" s="21" t="s">
        <v>4</v>
      </c>
    </row>
    <row r="42" spans="1:21" x14ac:dyDescent="0.2">
      <c r="A42" t="s">
        <v>2</v>
      </c>
    </row>
    <row r="43" spans="1:21" x14ac:dyDescent="0.2">
      <c r="A43" t="s">
        <v>937</v>
      </c>
    </row>
  </sheetData>
  <mergeCells count="49">
    <mergeCell ref="A2:U2"/>
    <mergeCell ref="A5:U5"/>
    <mergeCell ref="B37:B38"/>
    <mergeCell ref="C9:C10"/>
    <mergeCell ref="C11:C12"/>
    <mergeCell ref="C13:C14"/>
    <mergeCell ref="C15:C16"/>
    <mergeCell ref="C17:C18"/>
    <mergeCell ref="C19:C20"/>
    <mergeCell ref="C21:C22"/>
    <mergeCell ref="C23:C24"/>
    <mergeCell ref="C25:C26"/>
    <mergeCell ref="C27:C28"/>
    <mergeCell ref="C29:C30"/>
    <mergeCell ref="C31:C32"/>
    <mergeCell ref="C33:C34"/>
    <mergeCell ref="C35:C36"/>
    <mergeCell ref="C37:C38"/>
    <mergeCell ref="A35:A36"/>
    <mergeCell ref="A37:A38"/>
    <mergeCell ref="B9:B10"/>
    <mergeCell ref="B11:B12"/>
    <mergeCell ref="B13:B14"/>
    <mergeCell ref="B15:B16"/>
    <mergeCell ref="B17:B18"/>
    <mergeCell ref="B19:B20"/>
    <mergeCell ref="B21:B22"/>
    <mergeCell ref="B23:B24"/>
    <mergeCell ref="B25:B26"/>
    <mergeCell ref="B27:B28"/>
    <mergeCell ref="B29:B30"/>
    <mergeCell ref="B31:B32"/>
    <mergeCell ref="B33:B34"/>
    <mergeCell ref="B35:B36"/>
    <mergeCell ref="A25:A26"/>
    <mergeCell ref="A27:A28"/>
    <mergeCell ref="A29:A30"/>
    <mergeCell ref="A31:A32"/>
    <mergeCell ref="A33:A34"/>
    <mergeCell ref="A15:A16"/>
    <mergeCell ref="A17:A18"/>
    <mergeCell ref="A19:A20"/>
    <mergeCell ref="A21:A22"/>
    <mergeCell ref="A23:A24"/>
    <mergeCell ref="A8:B8"/>
    <mergeCell ref="C8:D8"/>
    <mergeCell ref="A9:A10"/>
    <mergeCell ref="A11:A12"/>
    <mergeCell ref="A13:A14"/>
  </mergeCells>
  <pageMargins left="0.7" right="0.7" top="0.75" bottom="0.75" header="0.3" footer="0.3"/>
  <pageSetup paperSize="9"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U17"/>
  <sheetViews>
    <sheetView showGridLines="0" workbookViewId="0">
      <pane xSplit="4" ySplit="8" topLeftCell="E9" activePane="bottomRight" state="frozen"/>
      <selection pane="topRight"/>
      <selection pane="bottomLeft"/>
      <selection pane="bottomRight"/>
    </sheetView>
  </sheetViews>
  <sheetFormatPr baseColWidth="10" defaultRowHeight="12.75" x14ac:dyDescent="0.2"/>
  <cols>
    <col min="1" max="1" width="12.7109375" customWidth="1"/>
    <col min="2" max="2" width="5.7109375" customWidth="1"/>
    <col min="3" max="3" width="50.7109375" customWidth="1"/>
    <col min="4" max="4" width="8.7109375" customWidth="1"/>
    <col min="5" max="21" width="13.7109375" customWidth="1"/>
  </cols>
  <sheetData>
    <row r="1" spans="1:21" x14ac:dyDescent="0.2">
      <c r="U1" s="2" t="str">
        <f>HYPERLINK("#'Sommaire'!A1", "retour sommaire")</f>
        <v>retour sommaire</v>
      </c>
    </row>
    <row r="2" spans="1:21" ht="15" x14ac:dyDescent="0.2">
      <c r="A2" s="113" t="s">
        <v>1202</v>
      </c>
      <c r="B2" s="114"/>
      <c r="C2" s="114"/>
      <c r="D2" s="114"/>
      <c r="E2" s="114"/>
      <c r="F2" s="114"/>
      <c r="G2" s="114"/>
      <c r="H2" s="114"/>
      <c r="I2" s="114"/>
      <c r="J2" s="114"/>
      <c r="K2" s="114"/>
      <c r="L2" s="114"/>
      <c r="M2" s="114"/>
      <c r="N2" s="114"/>
      <c r="O2" s="114"/>
      <c r="P2" s="114"/>
      <c r="Q2" s="114"/>
      <c r="R2" s="114"/>
      <c r="S2" s="114"/>
      <c r="T2" s="114"/>
      <c r="U2" s="114"/>
    </row>
    <row r="5" spans="1:21" ht="15" x14ac:dyDescent="0.2">
      <c r="A5" s="113" t="s">
        <v>1270</v>
      </c>
      <c r="B5" s="114"/>
      <c r="C5" s="114"/>
      <c r="D5" s="114"/>
      <c r="E5" s="114"/>
      <c r="F5" s="114"/>
      <c r="G5" s="114"/>
      <c r="H5" s="114"/>
      <c r="I5" s="114"/>
      <c r="J5" s="114"/>
      <c r="K5" s="114"/>
      <c r="L5" s="114"/>
      <c r="M5" s="114"/>
      <c r="N5" s="114"/>
      <c r="O5" s="114"/>
      <c r="P5" s="114"/>
      <c r="Q5" s="114"/>
      <c r="R5" s="114"/>
      <c r="S5" s="114"/>
      <c r="T5" s="114"/>
      <c r="U5" s="114"/>
    </row>
    <row r="6" spans="1:21" x14ac:dyDescent="0.2">
      <c r="U6" s="7" t="s">
        <v>1204</v>
      </c>
    </row>
    <row r="7" spans="1:21" x14ac:dyDescent="0.2">
      <c r="U7" s="7" t="s">
        <v>1205</v>
      </c>
    </row>
    <row r="8" spans="1:21" x14ac:dyDescent="0.2">
      <c r="A8" s="107" t="s">
        <v>6</v>
      </c>
      <c r="B8" s="107" t="s">
        <v>1193</v>
      </c>
      <c r="C8" s="107" t="s">
        <v>7</v>
      </c>
      <c r="D8" s="107" t="s">
        <v>1194</v>
      </c>
      <c r="E8" s="8" t="s">
        <v>889</v>
      </c>
      <c r="F8" s="8" t="s">
        <v>890</v>
      </c>
      <c r="G8" s="8" t="s">
        <v>891</v>
      </c>
      <c r="H8" s="8" t="s">
        <v>892</v>
      </c>
      <c r="I8" s="8" t="s">
        <v>893</v>
      </c>
      <c r="J8" s="8" t="s">
        <v>894</v>
      </c>
      <c r="K8" s="8" t="s">
        <v>895</v>
      </c>
      <c r="L8" s="8" t="s">
        <v>896</v>
      </c>
      <c r="M8" s="8" t="s">
        <v>897</v>
      </c>
      <c r="N8" s="8" t="s">
        <v>898</v>
      </c>
      <c r="O8" s="8" t="s">
        <v>899</v>
      </c>
      <c r="P8" s="8" t="s">
        <v>900</v>
      </c>
      <c r="Q8" s="8" t="s">
        <v>901</v>
      </c>
      <c r="R8" s="8" t="s">
        <v>902</v>
      </c>
      <c r="S8" s="8" t="s">
        <v>903</v>
      </c>
      <c r="T8" s="8" t="s">
        <v>904</v>
      </c>
      <c r="U8" s="8" t="s">
        <v>905</v>
      </c>
    </row>
    <row r="9" spans="1:21" ht="30" customHeight="1" x14ac:dyDescent="0.2">
      <c r="A9" s="110" t="s">
        <v>559</v>
      </c>
      <c r="B9" s="111" t="s">
        <v>888</v>
      </c>
      <c r="C9" s="112" t="s">
        <v>560</v>
      </c>
      <c r="D9" s="23" t="s">
        <v>1195</v>
      </c>
      <c r="E9" s="63">
        <v>1258774.2579999999</v>
      </c>
      <c r="F9" s="63">
        <v>1211584.385</v>
      </c>
      <c r="G9" s="63">
        <v>1236437.5900000001</v>
      </c>
      <c r="H9" s="63">
        <v>1262505.7620000001</v>
      </c>
      <c r="I9" s="63">
        <v>1335297.5020000001</v>
      </c>
      <c r="J9" s="63">
        <v>1292055.9040000001</v>
      </c>
      <c r="K9" s="63">
        <v>1243656.088</v>
      </c>
      <c r="L9" s="63">
        <v>1172874.2520000001</v>
      </c>
      <c r="M9" s="63">
        <v>1230744.8540000001</v>
      </c>
      <c r="N9" s="63">
        <v>1224167</v>
      </c>
      <c r="O9" s="63">
        <v>1270326</v>
      </c>
      <c r="P9" s="63">
        <v>1252528</v>
      </c>
      <c r="Q9" s="63">
        <v>1067672.9879999999</v>
      </c>
      <c r="R9" s="63">
        <v>1130466.0319999999</v>
      </c>
      <c r="S9" s="63">
        <v>1213251.2279999999</v>
      </c>
      <c r="T9" s="63">
        <v>1249363.0379999999</v>
      </c>
      <c r="U9" s="63">
        <v>1240568.9550000001</v>
      </c>
    </row>
    <row r="10" spans="1:21" ht="30" customHeight="1" x14ac:dyDescent="0.2">
      <c r="A10" s="110" t="s">
        <v>559</v>
      </c>
      <c r="B10" s="111" t="s">
        <v>888</v>
      </c>
      <c r="C10" s="112" t="s">
        <v>560</v>
      </c>
      <c r="D10" s="24" t="s">
        <v>1196</v>
      </c>
      <c r="E10" s="64">
        <v>1512176.209</v>
      </c>
      <c r="F10" s="64">
        <v>1385629.9240000001</v>
      </c>
      <c r="G10" s="64">
        <v>1395657.068</v>
      </c>
      <c r="H10" s="64">
        <v>1457008.5279999999</v>
      </c>
      <c r="I10" s="64">
        <v>1551029.27</v>
      </c>
      <c r="J10" s="64">
        <v>1568240.2930000001</v>
      </c>
      <c r="K10" s="64">
        <v>1574635.9909999999</v>
      </c>
      <c r="L10" s="64">
        <v>1509561.0209999999</v>
      </c>
      <c r="M10" s="64">
        <v>1586401.1240000001</v>
      </c>
      <c r="N10" s="64">
        <v>1564269</v>
      </c>
      <c r="O10" s="64">
        <v>1581158</v>
      </c>
      <c r="P10" s="64">
        <v>1617793.78</v>
      </c>
      <c r="Q10" s="64">
        <v>1497488.2409999999</v>
      </c>
      <c r="R10" s="64">
        <v>1617290.368</v>
      </c>
      <c r="S10" s="64">
        <v>1896210.7069999999</v>
      </c>
      <c r="T10" s="64">
        <v>2386956.2829999998</v>
      </c>
      <c r="U10" s="64">
        <v>2368767.0440000002</v>
      </c>
    </row>
    <row r="11" spans="1:21" ht="30" customHeight="1" x14ac:dyDescent="0.2">
      <c r="A11" s="110" t="s">
        <v>561</v>
      </c>
      <c r="B11" s="111" t="s">
        <v>888</v>
      </c>
      <c r="C11" s="112" t="s">
        <v>562</v>
      </c>
      <c r="D11" s="23" t="s">
        <v>1195</v>
      </c>
      <c r="E11" s="63">
        <v>1001250.6679999999</v>
      </c>
      <c r="F11" s="63">
        <v>1026339.726</v>
      </c>
      <c r="G11" s="63">
        <v>1100650.3400000001</v>
      </c>
      <c r="H11" s="63">
        <v>1124583.99</v>
      </c>
      <c r="I11" s="63">
        <v>1201454.54</v>
      </c>
      <c r="J11" s="63">
        <v>1215931.077</v>
      </c>
      <c r="K11" s="63">
        <v>1213885.409</v>
      </c>
      <c r="L11" s="63">
        <v>1237995.98</v>
      </c>
      <c r="M11" s="63">
        <v>1373641.2509999999</v>
      </c>
      <c r="N11" s="63">
        <v>1442858</v>
      </c>
      <c r="O11" s="63">
        <v>1469711</v>
      </c>
      <c r="P11" s="63">
        <v>1364206.257</v>
      </c>
      <c r="Q11" s="63">
        <v>1260418.0020000001</v>
      </c>
      <c r="R11" s="63">
        <v>1373264.2679999999</v>
      </c>
      <c r="S11" s="63">
        <v>1427989.449</v>
      </c>
      <c r="T11" s="63">
        <v>1543202.318</v>
      </c>
      <c r="U11" s="63">
        <v>1597230.8829999999</v>
      </c>
    </row>
    <row r="12" spans="1:21" ht="30" customHeight="1" x14ac:dyDescent="0.2">
      <c r="A12" s="110" t="s">
        <v>561</v>
      </c>
      <c r="B12" s="111" t="s">
        <v>888</v>
      </c>
      <c r="C12" s="112" t="s">
        <v>562</v>
      </c>
      <c r="D12" s="24" t="s">
        <v>1196</v>
      </c>
      <c r="E12" s="64">
        <v>3013517.24</v>
      </c>
      <c r="F12" s="64">
        <v>2931857.8029999998</v>
      </c>
      <c r="G12" s="64">
        <v>3142749.4309999999</v>
      </c>
      <c r="H12" s="64">
        <v>3235139.1660000002</v>
      </c>
      <c r="I12" s="64">
        <v>3426131.1690000002</v>
      </c>
      <c r="J12" s="64">
        <v>3472671.4440000001</v>
      </c>
      <c r="K12" s="64">
        <v>3479967.7949999999</v>
      </c>
      <c r="L12" s="64">
        <v>3602360.7319999998</v>
      </c>
      <c r="M12" s="64">
        <v>3871097.0550000002</v>
      </c>
      <c r="N12" s="64">
        <v>4168383</v>
      </c>
      <c r="O12" s="64">
        <v>4373618</v>
      </c>
      <c r="P12" s="64">
        <v>4328042.8880000003</v>
      </c>
      <c r="Q12" s="64">
        <v>3953663.3390000002</v>
      </c>
      <c r="R12" s="64">
        <v>4356908.1449999996</v>
      </c>
      <c r="S12" s="64">
        <v>5175346.9610000001</v>
      </c>
      <c r="T12" s="64">
        <v>6103276.0149999997</v>
      </c>
      <c r="U12" s="64">
        <v>6353012.4890000001</v>
      </c>
    </row>
    <row r="14" spans="1:21" x14ac:dyDescent="0.2">
      <c r="A14" s="22" t="s">
        <v>1271</v>
      </c>
    </row>
    <row r="15" spans="1:21" x14ac:dyDescent="0.2">
      <c r="A15" s="21" t="s">
        <v>4</v>
      </c>
    </row>
    <row r="16" spans="1:21" x14ac:dyDescent="0.2">
      <c r="A16" t="s">
        <v>2</v>
      </c>
    </row>
    <row r="17" spans="1:1" x14ac:dyDescent="0.2">
      <c r="A17" t="s">
        <v>937</v>
      </c>
    </row>
  </sheetData>
  <mergeCells count="10">
    <mergeCell ref="A2:U2"/>
    <mergeCell ref="A5:U5"/>
    <mergeCell ref="A8:B8"/>
    <mergeCell ref="C8:D8"/>
    <mergeCell ref="A9:A10"/>
    <mergeCell ref="A11:A12"/>
    <mergeCell ref="B9:B10"/>
    <mergeCell ref="B11:B12"/>
    <mergeCell ref="C9:C10"/>
    <mergeCell ref="C11:C12"/>
  </mergeCells>
  <pageMargins left="0.7" right="0.7" top="0.75" bottom="0.75" header="0.3" footer="0.3"/>
  <pageSetup paperSize="9"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U37"/>
  <sheetViews>
    <sheetView showGridLines="0" workbookViewId="0">
      <pane xSplit="4" ySplit="8" topLeftCell="E9" activePane="bottomRight" state="frozen"/>
      <selection pane="topRight"/>
      <selection pane="bottomLeft"/>
      <selection pane="bottomRight"/>
    </sheetView>
  </sheetViews>
  <sheetFormatPr baseColWidth="10" defaultRowHeight="12.75" x14ac:dyDescent="0.2"/>
  <cols>
    <col min="1" max="1" width="12.7109375" customWidth="1"/>
    <col min="2" max="2" width="5.7109375" customWidth="1"/>
    <col min="3" max="3" width="50.7109375" customWidth="1"/>
    <col min="4" max="4" width="8.7109375" customWidth="1"/>
    <col min="5" max="21" width="13.7109375" customWidth="1"/>
  </cols>
  <sheetData>
    <row r="1" spans="1:21" x14ac:dyDescent="0.2">
      <c r="U1" s="2" t="str">
        <f>HYPERLINK("#'Sommaire'!A1", "retour sommaire")</f>
        <v>retour sommaire</v>
      </c>
    </row>
    <row r="2" spans="1:21" ht="15" x14ac:dyDescent="0.2">
      <c r="A2" s="113" t="s">
        <v>1202</v>
      </c>
      <c r="B2" s="114"/>
      <c r="C2" s="114"/>
      <c r="D2" s="114"/>
      <c r="E2" s="114"/>
      <c r="F2" s="114"/>
      <c r="G2" s="114"/>
      <c r="H2" s="114"/>
      <c r="I2" s="114"/>
      <c r="J2" s="114"/>
      <c r="K2" s="114"/>
      <c r="L2" s="114"/>
      <c r="M2" s="114"/>
      <c r="N2" s="114"/>
      <c r="O2" s="114"/>
      <c r="P2" s="114"/>
      <c r="Q2" s="114"/>
      <c r="R2" s="114"/>
      <c r="S2" s="114"/>
      <c r="T2" s="114"/>
      <c r="U2" s="114"/>
    </row>
    <row r="5" spans="1:21" ht="15" x14ac:dyDescent="0.2">
      <c r="A5" s="113" t="s">
        <v>1272</v>
      </c>
      <c r="B5" s="114"/>
      <c r="C5" s="114"/>
      <c r="D5" s="114"/>
      <c r="E5" s="114"/>
      <c r="F5" s="114"/>
      <c r="G5" s="114"/>
      <c r="H5" s="114"/>
      <c r="I5" s="114"/>
      <c r="J5" s="114"/>
      <c r="K5" s="114"/>
      <c r="L5" s="114"/>
      <c r="M5" s="114"/>
      <c r="N5" s="114"/>
      <c r="O5" s="114"/>
      <c r="P5" s="114"/>
      <c r="Q5" s="114"/>
      <c r="R5" s="114"/>
      <c r="S5" s="114"/>
      <c r="T5" s="114"/>
      <c r="U5" s="114"/>
    </row>
    <row r="6" spans="1:21" x14ac:dyDescent="0.2">
      <c r="U6" s="7" t="s">
        <v>1204</v>
      </c>
    </row>
    <row r="7" spans="1:21" x14ac:dyDescent="0.2">
      <c r="U7" s="7" t="s">
        <v>1205</v>
      </c>
    </row>
    <row r="8" spans="1:21" x14ac:dyDescent="0.2">
      <c r="A8" s="107" t="s">
        <v>6</v>
      </c>
      <c r="B8" s="107" t="s">
        <v>1193</v>
      </c>
      <c r="C8" s="107" t="s">
        <v>7</v>
      </c>
      <c r="D8" s="107" t="s">
        <v>1194</v>
      </c>
      <c r="E8" s="8" t="s">
        <v>889</v>
      </c>
      <c r="F8" s="8" t="s">
        <v>890</v>
      </c>
      <c r="G8" s="8" t="s">
        <v>891</v>
      </c>
      <c r="H8" s="8" t="s">
        <v>892</v>
      </c>
      <c r="I8" s="8" t="s">
        <v>893</v>
      </c>
      <c r="J8" s="8" t="s">
        <v>894</v>
      </c>
      <c r="K8" s="8" t="s">
        <v>895</v>
      </c>
      <c r="L8" s="8" t="s">
        <v>896</v>
      </c>
      <c r="M8" s="8" t="s">
        <v>897</v>
      </c>
      <c r="N8" s="8" t="s">
        <v>898</v>
      </c>
      <c r="O8" s="8" t="s">
        <v>899</v>
      </c>
      <c r="P8" s="8" t="s">
        <v>900</v>
      </c>
      <c r="Q8" s="8" t="s">
        <v>901</v>
      </c>
      <c r="R8" s="8" t="s">
        <v>902</v>
      </c>
      <c r="S8" s="8" t="s">
        <v>903</v>
      </c>
      <c r="T8" s="8" t="s">
        <v>904</v>
      </c>
      <c r="U8" s="8" t="s">
        <v>905</v>
      </c>
    </row>
    <row r="9" spans="1:21" ht="30" customHeight="1" x14ac:dyDescent="0.2">
      <c r="A9" s="110" t="s">
        <v>563</v>
      </c>
      <c r="B9" s="111" t="s">
        <v>888</v>
      </c>
      <c r="C9" s="112" t="s">
        <v>564</v>
      </c>
      <c r="D9" s="23" t="s">
        <v>1195</v>
      </c>
      <c r="E9" s="65">
        <v>0</v>
      </c>
      <c r="F9" s="65">
        <v>0</v>
      </c>
      <c r="G9" s="65">
        <v>0</v>
      </c>
      <c r="H9" s="65">
        <v>0</v>
      </c>
      <c r="I9" s="65">
        <v>0</v>
      </c>
      <c r="J9" s="65">
        <v>0</v>
      </c>
      <c r="K9" s="65">
        <v>0</v>
      </c>
      <c r="L9" s="65">
        <v>0</v>
      </c>
      <c r="M9" s="65">
        <v>0</v>
      </c>
      <c r="N9" s="65">
        <v>0</v>
      </c>
      <c r="O9" s="65">
        <v>0</v>
      </c>
      <c r="P9" s="65">
        <v>0</v>
      </c>
      <c r="Q9" s="65" t="s">
        <v>1199</v>
      </c>
      <c r="R9" s="65" t="s">
        <v>1199</v>
      </c>
      <c r="S9" s="65" t="s">
        <v>1199</v>
      </c>
      <c r="T9" s="65">
        <v>0</v>
      </c>
      <c r="U9" s="65">
        <v>0</v>
      </c>
    </row>
    <row r="10" spans="1:21" ht="30" customHeight="1" x14ac:dyDescent="0.2">
      <c r="A10" s="110" t="s">
        <v>563</v>
      </c>
      <c r="B10" s="111" t="s">
        <v>888</v>
      </c>
      <c r="C10" s="112" t="s">
        <v>564</v>
      </c>
      <c r="D10" s="24" t="s">
        <v>1196</v>
      </c>
      <c r="E10" s="66">
        <v>0</v>
      </c>
      <c r="F10" s="66">
        <v>0</v>
      </c>
      <c r="G10" s="66">
        <v>0</v>
      </c>
      <c r="H10" s="66">
        <v>0</v>
      </c>
      <c r="I10" s="66">
        <v>0</v>
      </c>
      <c r="J10" s="66">
        <v>0</v>
      </c>
      <c r="K10" s="66">
        <v>0</v>
      </c>
      <c r="L10" s="66">
        <v>0</v>
      </c>
      <c r="M10" s="66">
        <v>0</v>
      </c>
      <c r="N10" s="66">
        <v>0</v>
      </c>
      <c r="O10" s="66">
        <v>0</v>
      </c>
      <c r="P10" s="66">
        <v>0</v>
      </c>
      <c r="Q10" s="66" t="s">
        <v>1199</v>
      </c>
      <c r="R10" s="66" t="s">
        <v>1199</v>
      </c>
      <c r="S10" s="66" t="s">
        <v>1199</v>
      </c>
      <c r="T10" s="66">
        <v>0</v>
      </c>
      <c r="U10" s="66">
        <v>0</v>
      </c>
    </row>
    <row r="11" spans="1:21" ht="30" customHeight="1" x14ac:dyDescent="0.2">
      <c r="A11" s="110" t="s">
        <v>565</v>
      </c>
      <c r="B11" s="111" t="s">
        <v>888</v>
      </c>
      <c r="C11" s="112" t="s">
        <v>566</v>
      </c>
      <c r="D11" s="23" t="s">
        <v>1195</v>
      </c>
      <c r="E11" s="65">
        <v>99337</v>
      </c>
      <c r="F11" s="65">
        <v>93600.5</v>
      </c>
      <c r="G11" s="65">
        <v>110784.7</v>
      </c>
      <c r="H11" s="65">
        <v>92992.2</v>
      </c>
      <c r="I11" s="65">
        <v>94404.5</v>
      </c>
      <c r="J11" s="65">
        <v>92497.3</v>
      </c>
      <c r="K11" s="65">
        <v>84345.8</v>
      </c>
      <c r="L11" s="65">
        <v>75420.800000000003</v>
      </c>
      <c r="M11" s="65">
        <v>70355.524999999994</v>
      </c>
      <c r="N11" s="65">
        <v>67483</v>
      </c>
      <c r="O11" s="65">
        <v>54211</v>
      </c>
      <c r="P11" s="65">
        <v>56149</v>
      </c>
      <c r="Q11" s="65">
        <v>111910.91</v>
      </c>
      <c r="R11" s="65">
        <v>121711.704</v>
      </c>
      <c r="S11" s="65">
        <v>113297.90399999999</v>
      </c>
      <c r="T11" s="65">
        <v>80759.042000000001</v>
      </c>
      <c r="U11" s="65">
        <v>92943.763999999996</v>
      </c>
    </row>
    <row r="12" spans="1:21" ht="30" customHeight="1" x14ac:dyDescent="0.2">
      <c r="A12" s="110" t="s">
        <v>565</v>
      </c>
      <c r="B12" s="111" t="s">
        <v>888</v>
      </c>
      <c r="C12" s="112" t="s">
        <v>566</v>
      </c>
      <c r="D12" s="24" t="s">
        <v>1196</v>
      </c>
      <c r="E12" s="66">
        <v>306616</v>
      </c>
      <c r="F12" s="66">
        <v>280674</v>
      </c>
      <c r="G12" s="66">
        <v>312437</v>
      </c>
      <c r="H12" s="66">
        <v>271082</v>
      </c>
      <c r="I12" s="66">
        <v>270245</v>
      </c>
      <c r="J12" s="66">
        <v>269619</v>
      </c>
      <c r="K12" s="66">
        <v>263310.679</v>
      </c>
      <c r="L12" s="66">
        <v>254771.3</v>
      </c>
      <c r="M12" s="66">
        <v>234678.66899999999</v>
      </c>
      <c r="N12" s="66">
        <v>229072</v>
      </c>
      <c r="O12" s="66">
        <v>204851</v>
      </c>
      <c r="P12" s="66">
        <v>198780.95800000001</v>
      </c>
      <c r="Q12" s="66">
        <v>253260.101</v>
      </c>
      <c r="R12" s="66">
        <v>273926.72100000002</v>
      </c>
      <c r="S12" s="66">
        <v>275551.75900000002</v>
      </c>
      <c r="T12" s="66">
        <v>233778.163</v>
      </c>
      <c r="U12" s="66">
        <v>277619.337</v>
      </c>
    </row>
    <row r="13" spans="1:21" ht="30" customHeight="1" x14ac:dyDescent="0.2">
      <c r="A13" s="110" t="s">
        <v>567</v>
      </c>
      <c r="B13" s="111" t="s">
        <v>888</v>
      </c>
      <c r="C13" s="112" t="s">
        <v>568</v>
      </c>
      <c r="D13" s="23" t="s">
        <v>1195</v>
      </c>
      <c r="E13" s="65">
        <v>7627.6</v>
      </c>
      <c r="F13" s="65">
        <v>6537.8</v>
      </c>
      <c r="G13" s="65">
        <v>5518.4</v>
      </c>
      <c r="H13" s="65">
        <v>4897.8999999999996</v>
      </c>
      <c r="I13" s="65">
        <v>3678</v>
      </c>
      <c r="J13" s="65">
        <v>4069.9059999999999</v>
      </c>
      <c r="K13" s="65">
        <v>3177.0430000000001</v>
      </c>
      <c r="L13" s="65">
        <v>2454.3000000000002</v>
      </c>
      <c r="M13" s="65">
        <v>2420.4630000000002</v>
      </c>
      <c r="N13" s="65">
        <v>2164</v>
      </c>
      <c r="O13" s="65">
        <v>2046</v>
      </c>
      <c r="P13" s="65">
        <v>2101</v>
      </c>
      <c r="Q13" s="65">
        <v>2040.1790000000001</v>
      </c>
      <c r="R13" s="65">
        <v>2725.0039999999999</v>
      </c>
      <c r="S13" s="65">
        <v>3629.5140000000001</v>
      </c>
      <c r="T13" s="65">
        <v>3334.1010000000001</v>
      </c>
      <c r="U13" s="65">
        <v>3494.261</v>
      </c>
    </row>
    <row r="14" spans="1:21" ht="30" customHeight="1" x14ac:dyDescent="0.2">
      <c r="A14" s="110" t="s">
        <v>567</v>
      </c>
      <c r="B14" s="111" t="s">
        <v>888</v>
      </c>
      <c r="C14" s="112" t="s">
        <v>568</v>
      </c>
      <c r="D14" s="24" t="s">
        <v>1196</v>
      </c>
      <c r="E14" s="66">
        <v>23543</v>
      </c>
      <c r="F14" s="66">
        <v>27447</v>
      </c>
      <c r="G14" s="66">
        <v>29826</v>
      </c>
      <c r="H14" s="66">
        <v>27246</v>
      </c>
      <c r="I14" s="66">
        <v>26590</v>
      </c>
      <c r="J14" s="66">
        <v>29465.447</v>
      </c>
      <c r="K14" s="66">
        <v>17312.319</v>
      </c>
      <c r="L14" s="66">
        <v>14642</v>
      </c>
      <c r="M14" s="66">
        <v>14288.355</v>
      </c>
      <c r="N14" s="66">
        <v>13800</v>
      </c>
      <c r="O14" s="66">
        <v>13230</v>
      </c>
      <c r="P14" s="66">
        <v>13594.53</v>
      </c>
      <c r="Q14" s="66">
        <v>13414.491</v>
      </c>
      <c r="R14" s="66">
        <v>16752.829000000002</v>
      </c>
      <c r="S14" s="66">
        <v>20590.103999999999</v>
      </c>
      <c r="T14" s="66">
        <v>20926.978999999999</v>
      </c>
      <c r="U14" s="66">
        <v>22621.154999999999</v>
      </c>
    </row>
    <row r="15" spans="1:21" ht="30" customHeight="1" x14ac:dyDescent="0.2">
      <c r="A15" s="110" t="s">
        <v>569</v>
      </c>
      <c r="B15" s="111" t="s">
        <v>888</v>
      </c>
      <c r="C15" s="112" t="s">
        <v>570</v>
      </c>
      <c r="D15" s="23" t="s">
        <v>1195</v>
      </c>
      <c r="E15" s="65">
        <v>57872.6</v>
      </c>
      <c r="F15" s="65">
        <v>57875.7</v>
      </c>
      <c r="G15" s="65">
        <v>62626.1</v>
      </c>
      <c r="H15" s="65">
        <v>58121.1</v>
      </c>
      <c r="I15" s="65">
        <v>56401.305</v>
      </c>
      <c r="J15" s="65">
        <v>75166.501000000004</v>
      </c>
      <c r="K15" s="65">
        <v>86448.688999999998</v>
      </c>
      <c r="L15" s="65">
        <v>83145.732000000004</v>
      </c>
      <c r="M15" s="65">
        <v>72778.627999999997</v>
      </c>
      <c r="N15" s="65">
        <v>72072</v>
      </c>
      <c r="O15" s="65">
        <v>72167</v>
      </c>
      <c r="P15" s="65">
        <v>76532</v>
      </c>
      <c r="Q15" s="65">
        <v>76018.005000000005</v>
      </c>
      <c r="R15" s="65">
        <v>75535.452999999994</v>
      </c>
      <c r="S15" s="65">
        <v>48739.264000000003</v>
      </c>
      <c r="T15" s="65">
        <v>26367.571</v>
      </c>
      <c r="U15" s="65">
        <v>26518.039000000001</v>
      </c>
    </row>
    <row r="16" spans="1:21" ht="30" customHeight="1" x14ac:dyDescent="0.2">
      <c r="A16" s="110" t="s">
        <v>569</v>
      </c>
      <c r="B16" s="111" t="s">
        <v>888</v>
      </c>
      <c r="C16" s="112" t="s">
        <v>570</v>
      </c>
      <c r="D16" s="24" t="s">
        <v>1196</v>
      </c>
      <c r="E16" s="66">
        <v>280001</v>
      </c>
      <c r="F16" s="66">
        <v>286844</v>
      </c>
      <c r="G16" s="66">
        <v>266370</v>
      </c>
      <c r="H16" s="66">
        <v>246308</v>
      </c>
      <c r="I16" s="66">
        <v>289970.48499999999</v>
      </c>
      <c r="J16" s="66">
        <v>333640.18699999998</v>
      </c>
      <c r="K16" s="66">
        <v>483366.05</v>
      </c>
      <c r="L16" s="66">
        <v>227496.13200000001</v>
      </c>
      <c r="M16" s="66">
        <v>209940.18700000001</v>
      </c>
      <c r="N16" s="66">
        <v>330057</v>
      </c>
      <c r="O16" s="66">
        <v>322066</v>
      </c>
      <c r="P16" s="66">
        <v>332331.58100000001</v>
      </c>
      <c r="Q16" s="66">
        <v>336010.90399999998</v>
      </c>
      <c r="R16" s="66">
        <v>340872.31800000003</v>
      </c>
      <c r="S16" s="66">
        <v>234503.25099999999</v>
      </c>
      <c r="T16" s="66">
        <v>151701.236</v>
      </c>
      <c r="U16" s="66">
        <v>161040.905</v>
      </c>
    </row>
    <row r="17" spans="1:21" ht="30" customHeight="1" x14ac:dyDescent="0.2">
      <c r="A17" s="110" t="s">
        <v>571</v>
      </c>
      <c r="B17" s="111" t="s">
        <v>888</v>
      </c>
      <c r="C17" s="112" t="s">
        <v>572</v>
      </c>
      <c r="D17" s="23" t="s">
        <v>1195</v>
      </c>
      <c r="E17" s="65">
        <v>237622.39999999999</v>
      </c>
      <c r="F17" s="65">
        <v>227615.1</v>
      </c>
      <c r="G17" s="65">
        <v>222592</v>
      </c>
      <c r="H17" s="65">
        <v>225051.7</v>
      </c>
      <c r="I17" s="65">
        <v>209752.54399999999</v>
      </c>
      <c r="J17" s="65">
        <v>222009.02799999999</v>
      </c>
      <c r="K17" s="65">
        <v>218710.402</v>
      </c>
      <c r="L17" s="65">
        <v>210130.63399999999</v>
      </c>
      <c r="M17" s="65">
        <v>213500.05900000001</v>
      </c>
      <c r="N17" s="65">
        <v>219117</v>
      </c>
      <c r="O17" s="65">
        <v>231656</v>
      </c>
      <c r="P17" s="65">
        <v>279346</v>
      </c>
      <c r="Q17" s="65">
        <v>252346.61600000001</v>
      </c>
      <c r="R17" s="65">
        <v>224820.587</v>
      </c>
      <c r="S17" s="65">
        <v>246305.66500000001</v>
      </c>
      <c r="T17" s="65">
        <v>186032.70499999999</v>
      </c>
      <c r="U17" s="65">
        <v>192131.02100000001</v>
      </c>
    </row>
    <row r="18" spans="1:21" ht="30" customHeight="1" x14ac:dyDescent="0.2">
      <c r="A18" s="110" t="s">
        <v>571</v>
      </c>
      <c r="B18" s="111" t="s">
        <v>888</v>
      </c>
      <c r="C18" s="112" t="s">
        <v>572</v>
      </c>
      <c r="D18" s="24" t="s">
        <v>1196</v>
      </c>
      <c r="E18" s="66">
        <v>1065086</v>
      </c>
      <c r="F18" s="66">
        <v>1023070</v>
      </c>
      <c r="G18" s="66">
        <v>823492</v>
      </c>
      <c r="H18" s="66">
        <v>833874</v>
      </c>
      <c r="I18" s="66">
        <v>782664.5</v>
      </c>
      <c r="J18" s="66">
        <v>771709.76699999999</v>
      </c>
      <c r="K18" s="66">
        <v>852612.23699999996</v>
      </c>
      <c r="L18" s="66">
        <v>1068942.9990000001</v>
      </c>
      <c r="M18" s="66">
        <v>1131798.6070000001</v>
      </c>
      <c r="N18" s="66">
        <v>992100</v>
      </c>
      <c r="O18" s="66">
        <v>1051184</v>
      </c>
      <c r="P18" s="66">
        <v>1239404.2309999999</v>
      </c>
      <c r="Q18" s="66">
        <v>1083087.524</v>
      </c>
      <c r="R18" s="66">
        <v>1012411.051</v>
      </c>
      <c r="S18" s="66">
        <v>1155900.0759999999</v>
      </c>
      <c r="T18" s="66">
        <v>1048426.78</v>
      </c>
      <c r="U18" s="66">
        <v>1092285.209</v>
      </c>
    </row>
    <row r="19" spans="1:21" ht="30" customHeight="1" x14ac:dyDescent="0.2">
      <c r="A19" s="110" t="s">
        <v>573</v>
      </c>
      <c r="B19" s="111" t="s">
        <v>888</v>
      </c>
      <c r="C19" s="112" t="s">
        <v>574</v>
      </c>
      <c r="D19" s="23" t="s">
        <v>1195</v>
      </c>
      <c r="E19" s="65" t="s">
        <v>1199</v>
      </c>
      <c r="F19" s="65" t="s">
        <v>1199</v>
      </c>
      <c r="G19" s="65" t="s">
        <v>1199</v>
      </c>
      <c r="H19" s="65" t="s">
        <v>1199</v>
      </c>
      <c r="I19" s="65">
        <v>1426.5</v>
      </c>
      <c r="J19" s="65" t="s">
        <v>1199</v>
      </c>
      <c r="K19" s="65" t="s">
        <v>1199</v>
      </c>
      <c r="L19" s="65" t="s">
        <v>1199</v>
      </c>
      <c r="M19" s="65" t="s">
        <v>1199</v>
      </c>
      <c r="N19" s="65">
        <v>2346</v>
      </c>
      <c r="O19" s="65">
        <v>1817</v>
      </c>
      <c r="P19" s="65" t="s">
        <v>1199</v>
      </c>
      <c r="Q19" s="65" t="s">
        <v>1199</v>
      </c>
      <c r="R19" s="65" t="s">
        <v>1199</v>
      </c>
      <c r="S19" s="65" t="s">
        <v>1199</v>
      </c>
      <c r="T19" s="65" t="s">
        <v>1199</v>
      </c>
      <c r="U19" s="65" t="s">
        <v>1199</v>
      </c>
    </row>
    <row r="20" spans="1:21" ht="30" customHeight="1" x14ac:dyDescent="0.2">
      <c r="A20" s="110" t="s">
        <v>573</v>
      </c>
      <c r="B20" s="111" t="s">
        <v>888</v>
      </c>
      <c r="C20" s="112" t="s">
        <v>574</v>
      </c>
      <c r="D20" s="24" t="s">
        <v>1196</v>
      </c>
      <c r="E20" s="66" t="s">
        <v>1199</v>
      </c>
      <c r="F20" s="66" t="s">
        <v>1199</v>
      </c>
      <c r="G20" s="66" t="s">
        <v>1199</v>
      </c>
      <c r="H20" s="66" t="s">
        <v>1199</v>
      </c>
      <c r="I20" s="66">
        <v>4153</v>
      </c>
      <c r="J20" s="66" t="s">
        <v>1199</v>
      </c>
      <c r="K20" s="66" t="s">
        <v>1199</v>
      </c>
      <c r="L20" s="66" t="s">
        <v>1199</v>
      </c>
      <c r="M20" s="66" t="s">
        <v>1199</v>
      </c>
      <c r="N20" s="66">
        <v>6374</v>
      </c>
      <c r="O20" s="66">
        <v>4315</v>
      </c>
      <c r="P20" s="66" t="s">
        <v>1199</v>
      </c>
      <c r="Q20" s="66" t="s">
        <v>1199</v>
      </c>
      <c r="R20" s="66" t="s">
        <v>1199</v>
      </c>
      <c r="S20" s="66" t="s">
        <v>1199</v>
      </c>
      <c r="T20" s="66" t="s">
        <v>1199</v>
      </c>
      <c r="U20" s="66" t="s">
        <v>1199</v>
      </c>
    </row>
    <row r="21" spans="1:21" ht="30" customHeight="1" x14ac:dyDescent="0.2">
      <c r="A21" s="110" t="s">
        <v>575</v>
      </c>
      <c r="B21" s="111" t="s">
        <v>888</v>
      </c>
      <c r="C21" s="112" t="s">
        <v>576</v>
      </c>
      <c r="D21" s="23" t="s">
        <v>1195</v>
      </c>
      <c r="E21" s="65">
        <v>7158.2</v>
      </c>
      <c r="F21" s="65">
        <v>5538.1</v>
      </c>
      <c r="G21" s="65">
        <v>5590.6</v>
      </c>
      <c r="H21" s="65">
        <v>5354.9</v>
      </c>
      <c r="I21" s="65">
        <v>5102.4350000000004</v>
      </c>
      <c r="J21" s="65">
        <v>8493.3919999999998</v>
      </c>
      <c r="K21" s="65">
        <v>10617.14</v>
      </c>
      <c r="L21" s="65">
        <v>12323.642</v>
      </c>
      <c r="M21" s="65">
        <v>11971.837</v>
      </c>
      <c r="N21" s="65">
        <v>18096</v>
      </c>
      <c r="O21" s="65">
        <v>17888</v>
      </c>
      <c r="P21" s="65">
        <v>28461</v>
      </c>
      <c r="Q21" s="65">
        <v>17985.188999999998</v>
      </c>
      <c r="R21" s="65">
        <v>16568.643</v>
      </c>
      <c r="S21" s="65">
        <v>17530.808000000001</v>
      </c>
      <c r="T21" s="65">
        <v>15334.656000000001</v>
      </c>
      <c r="U21" s="65">
        <v>17265.420999999998</v>
      </c>
    </row>
    <row r="22" spans="1:21" ht="30" customHeight="1" x14ac:dyDescent="0.2">
      <c r="A22" s="110" t="s">
        <v>575</v>
      </c>
      <c r="B22" s="111" t="s">
        <v>888</v>
      </c>
      <c r="C22" s="112" t="s">
        <v>576</v>
      </c>
      <c r="D22" s="24" t="s">
        <v>1196</v>
      </c>
      <c r="E22" s="66">
        <v>50526</v>
      </c>
      <c r="F22" s="66">
        <v>40041</v>
      </c>
      <c r="G22" s="66">
        <v>42419</v>
      </c>
      <c r="H22" s="66">
        <v>40941</v>
      </c>
      <c r="I22" s="66">
        <v>33908.589</v>
      </c>
      <c r="J22" s="66">
        <v>43938.59</v>
      </c>
      <c r="K22" s="66">
        <v>49700.144999999997</v>
      </c>
      <c r="L22" s="66">
        <v>43950.847000000002</v>
      </c>
      <c r="M22" s="66">
        <v>46726.129000000001</v>
      </c>
      <c r="N22" s="66">
        <v>75379</v>
      </c>
      <c r="O22" s="66">
        <v>76092</v>
      </c>
      <c r="P22" s="66">
        <v>105261.033</v>
      </c>
      <c r="Q22" s="66">
        <v>65710.425000000003</v>
      </c>
      <c r="R22" s="66">
        <v>65077.455999999998</v>
      </c>
      <c r="S22" s="66">
        <v>86277.764999999999</v>
      </c>
      <c r="T22" s="66">
        <v>88232.251999999993</v>
      </c>
      <c r="U22" s="66">
        <v>100211.37</v>
      </c>
    </row>
    <row r="23" spans="1:21" ht="30" customHeight="1" x14ac:dyDescent="0.2">
      <c r="A23" s="110" t="s">
        <v>577</v>
      </c>
      <c r="B23" s="111" t="s">
        <v>888</v>
      </c>
      <c r="C23" s="112" t="s">
        <v>578</v>
      </c>
      <c r="D23" s="23" t="s">
        <v>1195</v>
      </c>
      <c r="E23" s="65">
        <v>2564.9</v>
      </c>
      <c r="F23" s="65">
        <v>3106.3</v>
      </c>
      <c r="G23" s="65">
        <v>3132.1</v>
      </c>
      <c r="H23" s="65">
        <v>3099.9</v>
      </c>
      <c r="I23" s="65">
        <v>2539.1</v>
      </c>
      <c r="J23" s="65">
        <v>2504.4</v>
      </c>
      <c r="K23" s="65">
        <v>2482.3000000000002</v>
      </c>
      <c r="L23" s="65">
        <v>2376.35</v>
      </c>
      <c r="M23" s="65">
        <v>2433.98</v>
      </c>
      <c r="N23" s="65">
        <v>2102</v>
      </c>
      <c r="O23" s="65">
        <v>2072</v>
      </c>
      <c r="P23" s="65">
        <v>2014</v>
      </c>
      <c r="Q23" s="65">
        <v>2198</v>
      </c>
      <c r="R23" s="65" t="s">
        <v>1199</v>
      </c>
      <c r="S23" s="65" t="s">
        <v>1199</v>
      </c>
      <c r="T23" s="65" t="s">
        <v>1199</v>
      </c>
      <c r="U23" s="65" t="s">
        <v>1199</v>
      </c>
    </row>
    <row r="24" spans="1:21" ht="30" customHeight="1" x14ac:dyDescent="0.2">
      <c r="A24" s="110" t="s">
        <v>577</v>
      </c>
      <c r="B24" s="111" t="s">
        <v>888</v>
      </c>
      <c r="C24" s="112" t="s">
        <v>578</v>
      </c>
      <c r="D24" s="24" t="s">
        <v>1196</v>
      </c>
      <c r="E24" s="66">
        <v>7974</v>
      </c>
      <c r="F24" s="66">
        <v>9204</v>
      </c>
      <c r="G24" s="66">
        <v>9390</v>
      </c>
      <c r="H24" s="66">
        <v>9515</v>
      </c>
      <c r="I24" s="66">
        <v>7990</v>
      </c>
      <c r="J24" s="66">
        <v>7869</v>
      </c>
      <c r="K24" s="66">
        <v>7812</v>
      </c>
      <c r="L24" s="66">
        <v>7480</v>
      </c>
      <c r="M24" s="66">
        <v>7765.0290000000005</v>
      </c>
      <c r="N24" s="66">
        <v>6665</v>
      </c>
      <c r="O24" s="66">
        <v>6738</v>
      </c>
      <c r="P24" s="66">
        <v>6749.8559999999998</v>
      </c>
      <c r="Q24" s="66">
        <v>7347.8969999999999</v>
      </c>
      <c r="R24" s="66" t="s">
        <v>1199</v>
      </c>
      <c r="S24" s="66" t="s">
        <v>1199</v>
      </c>
      <c r="T24" s="66" t="s">
        <v>1199</v>
      </c>
      <c r="U24" s="66" t="s">
        <v>1199</v>
      </c>
    </row>
    <row r="25" spans="1:21" ht="30" customHeight="1" x14ac:dyDescent="0.2">
      <c r="A25" s="110" t="s">
        <v>579</v>
      </c>
      <c r="B25" s="111" t="s">
        <v>888</v>
      </c>
      <c r="C25" s="112" t="s">
        <v>580</v>
      </c>
      <c r="D25" s="23" t="s">
        <v>1195</v>
      </c>
      <c r="E25" s="65">
        <v>0</v>
      </c>
      <c r="F25" s="65">
        <v>0</v>
      </c>
      <c r="G25" s="65">
        <v>0</v>
      </c>
      <c r="H25" s="65">
        <v>0</v>
      </c>
      <c r="I25" s="65">
        <v>0</v>
      </c>
      <c r="J25" s="65">
        <v>0</v>
      </c>
      <c r="K25" s="65">
        <v>0</v>
      </c>
      <c r="L25" s="65">
        <v>0</v>
      </c>
      <c r="M25" s="65">
        <v>0</v>
      </c>
      <c r="N25" s="65">
        <v>0</v>
      </c>
      <c r="O25" s="65">
        <v>0</v>
      </c>
      <c r="P25" s="65">
        <v>0</v>
      </c>
      <c r="Q25" s="65">
        <v>0</v>
      </c>
      <c r="R25" s="65">
        <v>0</v>
      </c>
      <c r="S25" s="65">
        <v>0</v>
      </c>
      <c r="T25" s="65">
        <v>0</v>
      </c>
      <c r="U25" s="65">
        <v>0</v>
      </c>
    </row>
    <row r="26" spans="1:21" ht="30" customHeight="1" x14ac:dyDescent="0.2">
      <c r="A26" s="110" t="s">
        <v>579</v>
      </c>
      <c r="B26" s="111" t="s">
        <v>888</v>
      </c>
      <c r="C26" s="112" t="s">
        <v>580</v>
      </c>
      <c r="D26" s="24" t="s">
        <v>1196</v>
      </c>
      <c r="E26" s="66">
        <v>0</v>
      </c>
      <c r="F26" s="66">
        <v>0</v>
      </c>
      <c r="G26" s="66">
        <v>0</v>
      </c>
      <c r="H26" s="66">
        <v>0</v>
      </c>
      <c r="I26" s="66">
        <v>0</v>
      </c>
      <c r="J26" s="66">
        <v>0</v>
      </c>
      <c r="K26" s="66">
        <v>0</v>
      </c>
      <c r="L26" s="66">
        <v>0</v>
      </c>
      <c r="M26" s="66">
        <v>0</v>
      </c>
      <c r="N26" s="66">
        <v>0</v>
      </c>
      <c r="O26" s="66">
        <v>0</v>
      </c>
      <c r="P26" s="66">
        <v>0</v>
      </c>
      <c r="Q26" s="66">
        <v>0</v>
      </c>
      <c r="R26" s="66">
        <v>0</v>
      </c>
      <c r="S26" s="66">
        <v>0</v>
      </c>
      <c r="T26" s="66">
        <v>0</v>
      </c>
      <c r="U26" s="66">
        <v>0</v>
      </c>
    </row>
    <row r="27" spans="1:21" ht="30" customHeight="1" x14ac:dyDescent="0.2">
      <c r="A27" s="110" t="s">
        <v>581</v>
      </c>
      <c r="B27" s="111" t="s">
        <v>888</v>
      </c>
      <c r="C27" s="112" t="s">
        <v>582</v>
      </c>
      <c r="D27" s="23" t="s">
        <v>1195</v>
      </c>
      <c r="E27" s="65">
        <v>17257.8</v>
      </c>
      <c r="F27" s="65">
        <v>16958.2</v>
      </c>
      <c r="G27" s="65">
        <v>17461.400000000001</v>
      </c>
      <c r="H27" s="65">
        <v>17581</v>
      </c>
      <c r="I27" s="65">
        <v>17789.995999999999</v>
      </c>
      <c r="J27" s="65">
        <v>22890.202000000001</v>
      </c>
      <c r="K27" s="65">
        <v>32818.673000000003</v>
      </c>
      <c r="L27" s="65">
        <v>34215.095000000001</v>
      </c>
      <c r="M27" s="65">
        <v>33672.527000000002</v>
      </c>
      <c r="N27" s="65">
        <v>50132</v>
      </c>
      <c r="O27" s="65">
        <v>51585</v>
      </c>
      <c r="P27" s="65">
        <v>57285</v>
      </c>
      <c r="Q27" s="65">
        <v>56400.671999999999</v>
      </c>
      <c r="R27" s="65">
        <v>61272.85</v>
      </c>
      <c r="S27" s="65">
        <v>62234.142</v>
      </c>
      <c r="T27" s="65">
        <v>54995.252</v>
      </c>
      <c r="U27" s="65">
        <v>54418.447999999997</v>
      </c>
    </row>
    <row r="28" spans="1:21" ht="30" customHeight="1" x14ac:dyDescent="0.2">
      <c r="A28" s="110" t="s">
        <v>581</v>
      </c>
      <c r="B28" s="111" t="s">
        <v>888</v>
      </c>
      <c r="C28" s="112" t="s">
        <v>582</v>
      </c>
      <c r="D28" s="24" t="s">
        <v>1196</v>
      </c>
      <c r="E28" s="66">
        <v>113070</v>
      </c>
      <c r="F28" s="66">
        <v>90641</v>
      </c>
      <c r="G28" s="66">
        <v>86862</v>
      </c>
      <c r="H28" s="66">
        <v>81103</v>
      </c>
      <c r="I28" s="66">
        <v>85912.928</v>
      </c>
      <c r="J28" s="66">
        <v>99621.282999999996</v>
      </c>
      <c r="K28" s="66">
        <v>140027.70800000001</v>
      </c>
      <c r="L28" s="66">
        <v>154094.24299999999</v>
      </c>
      <c r="M28" s="66">
        <v>158829.72500000001</v>
      </c>
      <c r="N28" s="66">
        <v>190637</v>
      </c>
      <c r="O28" s="66">
        <v>192486</v>
      </c>
      <c r="P28" s="66">
        <v>220553.989</v>
      </c>
      <c r="Q28" s="66">
        <v>216402.19200000001</v>
      </c>
      <c r="R28" s="66">
        <v>224497.73199999999</v>
      </c>
      <c r="S28" s="66">
        <v>234553.15599999999</v>
      </c>
      <c r="T28" s="66">
        <v>215284.56400000001</v>
      </c>
      <c r="U28" s="66">
        <v>215615.139</v>
      </c>
    </row>
    <row r="29" spans="1:21" ht="30" customHeight="1" x14ac:dyDescent="0.2">
      <c r="A29" s="110" t="s">
        <v>583</v>
      </c>
      <c r="B29" s="111" t="s">
        <v>888</v>
      </c>
      <c r="C29" s="112" t="s">
        <v>584</v>
      </c>
      <c r="D29" s="23" t="s">
        <v>1195</v>
      </c>
      <c r="E29" s="65">
        <v>7994.2</v>
      </c>
      <c r="F29" s="65">
        <v>8003.1</v>
      </c>
      <c r="G29" s="65">
        <v>7639.4</v>
      </c>
      <c r="H29" s="65">
        <v>8511.6</v>
      </c>
      <c r="I29" s="65" t="s">
        <v>1199</v>
      </c>
      <c r="J29" s="65">
        <v>27965.200000000001</v>
      </c>
      <c r="K29" s="65">
        <v>28999</v>
      </c>
      <c r="L29" s="65">
        <v>32918.269999999997</v>
      </c>
      <c r="M29" s="65">
        <v>36238.281999999999</v>
      </c>
      <c r="N29" s="65">
        <v>38987</v>
      </c>
      <c r="O29" s="65">
        <v>38010</v>
      </c>
      <c r="P29" s="65">
        <v>38759</v>
      </c>
      <c r="Q29" s="65">
        <v>48185.373</v>
      </c>
      <c r="R29" s="65">
        <v>43041.767</v>
      </c>
      <c r="S29" s="65">
        <v>42253.849000000002</v>
      </c>
      <c r="T29" s="65">
        <v>42203.953999999998</v>
      </c>
      <c r="U29" s="65">
        <v>44359.156000000003</v>
      </c>
    </row>
    <row r="30" spans="1:21" ht="30" customHeight="1" x14ac:dyDescent="0.2">
      <c r="A30" s="110" t="s">
        <v>583</v>
      </c>
      <c r="B30" s="111" t="s">
        <v>888</v>
      </c>
      <c r="C30" s="112" t="s">
        <v>584</v>
      </c>
      <c r="D30" s="24" t="s">
        <v>1196</v>
      </c>
      <c r="E30" s="66">
        <v>74428</v>
      </c>
      <c r="F30" s="66">
        <v>67100</v>
      </c>
      <c r="G30" s="66">
        <v>62831</v>
      </c>
      <c r="H30" s="66">
        <v>69874</v>
      </c>
      <c r="I30" s="66" t="s">
        <v>1199</v>
      </c>
      <c r="J30" s="66">
        <v>158456.6</v>
      </c>
      <c r="K30" s="66">
        <v>159342</v>
      </c>
      <c r="L30" s="66">
        <v>186773.6</v>
      </c>
      <c r="M30" s="66">
        <v>181984.23</v>
      </c>
      <c r="N30" s="66">
        <v>191864</v>
      </c>
      <c r="O30" s="66">
        <v>183217</v>
      </c>
      <c r="P30" s="66">
        <v>195036.62599999999</v>
      </c>
      <c r="Q30" s="66">
        <v>236896.29</v>
      </c>
      <c r="R30" s="66">
        <v>223757.72200000001</v>
      </c>
      <c r="S30" s="66">
        <v>268707.60700000002</v>
      </c>
      <c r="T30" s="66">
        <v>306941.72100000002</v>
      </c>
      <c r="U30" s="66">
        <v>325528.98599999998</v>
      </c>
    </row>
    <row r="31" spans="1:21" ht="30" customHeight="1" x14ac:dyDescent="0.2">
      <c r="A31" s="110" t="s">
        <v>585</v>
      </c>
      <c r="B31" s="111" t="s">
        <v>888</v>
      </c>
      <c r="C31" s="112" t="s">
        <v>586</v>
      </c>
      <c r="D31" s="23" t="s">
        <v>1195</v>
      </c>
      <c r="E31" s="65">
        <v>156993</v>
      </c>
      <c r="F31" s="65">
        <v>166460.4</v>
      </c>
      <c r="G31" s="65">
        <v>163971.70000000001</v>
      </c>
      <c r="H31" s="65">
        <v>149549.1</v>
      </c>
      <c r="I31" s="65">
        <v>151773.39000000001</v>
      </c>
      <c r="J31" s="65">
        <v>141353.81299999999</v>
      </c>
      <c r="K31" s="65">
        <v>161199.508</v>
      </c>
      <c r="L31" s="65">
        <v>164621.399</v>
      </c>
      <c r="M31" s="65">
        <v>163300.49100000001</v>
      </c>
      <c r="N31" s="65">
        <v>166660</v>
      </c>
      <c r="O31" s="65">
        <v>164629</v>
      </c>
      <c r="P31" s="65">
        <v>197046</v>
      </c>
      <c r="Q31" s="65">
        <v>175198.66899999999</v>
      </c>
      <c r="R31" s="65">
        <v>178410.26199999999</v>
      </c>
      <c r="S31" s="65">
        <v>238527.489</v>
      </c>
      <c r="T31" s="65">
        <v>229988.755</v>
      </c>
      <c r="U31" s="65">
        <v>242679.799</v>
      </c>
    </row>
    <row r="32" spans="1:21" ht="30" customHeight="1" x14ac:dyDescent="0.2">
      <c r="A32" s="110" t="s">
        <v>585</v>
      </c>
      <c r="B32" s="111" t="s">
        <v>888</v>
      </c>
      <c r="C32" s="112" t="s">
        <v>586</v>
      </c>
      <c r="D32" s="24" t="s">
        <v>1196</v>
      </c>
      <c r="E32" s="66">
        <v>781519</v>
      </c>
      <c r="F32" s="66">
        <v>658721</v>
      </c>
      <c r="G32" s="66">
        <v>659437</v>
      </c>
      <c r="H32" s="66">
        <v>615063</v>
      </c>
      <c r="I32" s="66">
        <v>657327.59499999997</v>
      </c>
      <c r="J32" s="66">
        <v>609181.63</v>
      </c>
      <c r="K32" s="66">
        <v>656396.25899999996</v>
      </c>
      <c r="L32" s="66">
        <v>705915.64599999995</v>
      </c>
      <c r="M32" s="66">
        <v>581902.14300000004</v>
      </c>
      <c r="N32" s="66">
        <v>702093</v>
      </c>
      <c r="O32" s="66">
        <v>725052</v>
      </c>
      <c r="P32" s="66">
        <v>810199.65</v>
      </c>
      <c r="Q32" s="66">
        <v>761025.93400000001</v>
      </c>
      <c r="R32" s="66">
        <v>782724.58900000004</v>
      </c>
      <c r="S32" s="66">
        <v>1031653.3689999999</v>
      </c>
      <c r="T32" s="66">
        <v>1040561.219</v>
      </c>
      <c r="U32" s="66">
        <v>1107027.882</v>
      </c>
    </row>
    <row r="34" spans="1:1" x14ac:dyDescent="0.2">
      <c r="A34" s="22" t="s">
        <v>1273</v>
      </c>
    </row>
    <row r="35" spans="1:1" x14ac:dyDescent="0.2">
      <c r="A35" s="21" t="s">
        <v>4</v>
      </c>
    </row>
    <row r="36" spans="1:1" x14ac:dyDescent="0.2">
      <c r="A36" t="s">
        <v>2</v>
      </c>
    </row>
    <row r="37" spans="1:1" x14ac:dyDescent="0.2">
      <c r="A37" t="s">
        <v>937</v>
      </c>
    </row>
  </sheetData>
  <mergeCells count="40">
    <mergeCell ref="C25:C26"/>
    <mergeCell ref="C27:C28"/>
    <mergeCell ref="C29:C30"/>
    <mergeCell ref="C31:C32"/>
    <mergeCell ref="A2:U2"/>
    <mergeCell ref="A5:U5"/>
    <mergeCell ref="C15:C16"/>
    <mergeCell ref="C17:C18"/>
    <mergeCell ref="C19:C20"/>
    <mergeCell ref="C21:C22"/>
    <mergeCell ref="C23:C24"/>
    <mergeCell ref="A25:A26"/>
    <mergeCell ref="A27:A28"/>
    <mergeCell ref="A29:A30"/>
    <mergeCell ref="A31:A32"/>
    <mergeCell ref="B9:B10"/>
    <mergeCell ref="B11:B12"/>
    <mergeCell ref="B13:B14"/>
    <mergeCell ref="B15:B16"/>
    <mergeCell ref="B17:B18"/>
    <mergeCell ref="B19:B20"/>
    <mergeCell ref="B21:B22"/>
    <mergeCell ref="B23:B24"/>
    <mergeCell ref="B25:B26"/>
    <mergeCell ref="B27:B28"/>
    <mergeCell ref="B29:B30"/>
    <mergeCell ref="B31:B32"/>
    <mergeCell ref="A15:A16"/>
    <mergeCell ref="A17:A18"/>
    <mergeCell ref="A19:A20"/>
    <mergeCell ref="A21:A22"/>
    <mergeCell ref="A23:A24"/>
    <mergeCell ref="A8:B8"/>
    <mergeCell ref="C8:D8"/>
    <mergeCell ref="A9:A10"/>
    <mergeCell ref="A11:A12"/>
    <mergeCell ref="A13:A14"/>
    <mergeCell ref="C9:C10"/>
    <mergeCell ref="C11:C12"/>
    <mergeCell ref="C13:C14"/>
  </mergeCells>
  <pageMargins left="0.7" right="0.7" top="0.75" bottom="0.75" header="0.3" footer="0.3"/>
  <pageSetup paperSize="9"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U27"/>
  <sheetViews>
    <sheetView showGridLines="0" workbookViewId="0">
      <pane xSplit="4" ySplit="8" topLeftCell="E9" activePane="bottomRight" state="frozen"/>
      <selection pane="topRight"/>
      <selection pane="bottomLeft"/>
      <selection pane="bottomRight"/>
    </sheetView>
  </sheetViews>
  <sheetFormatPr baseColWidth="10" defaultRowHeight="12.75" x14ac:dyDescent="0.2"/>
  <cols>
    <col min="1" max="1" width="12.7109375" customWidth="1"/>
    <col min="2" max="2" width="5.7109375" customWidth="1"/>
    <col min="3" max="3" width="50.7109375" customWidth="1"/>
    <col min="4" max="4" width="8.7109375" customWidth="1"/>
    <col min="5" max="21" width="13.7109375" customWidth="1"/>
  </cols>
  <sheetData>
    <row r="1" spans="1:21" x14ac:dyDescent="0.2">
      <c r="U1" s="2" t="str">
        <f>HYPERLINK("#'Sommaire'!A1", "retour sommaire")</f>
        <v>retour sommaire</v>
      </c>
    </row>
    <row r="2" spans="1:21" ht="15" x14ac:dyDescent="0.2">
      <c r="A2" s="113" t="s">
        <v>1202</v>
      </c>
      <c r="B2" s="114"/>
      <c r="C2" s="114"/>
      <c r="D2" s="114"/>
      <c r="E2" s="114"/>
      <c r="F2" s="114"/>
      <c r="G2" s="114"/>
      <c r="H2" s="114"/>
      <c r="I2" s="114"/>
      <c r="J2" s="114"/>
      <c r="K2" s="114"/>
      <c r="L2" s="114"/>
      <c r="M2" s="114"/>
      <c r="N2" s="114"/>
      <c r="O2" s="114"/>
      <c r="P2" s="114"/>
      <c r="Q2" s="114"/>
      <c r="R2" s="114"/>
      <c r="S2" s="114"/>
      <c r="T2" s="114"/>
      <c r="U2" s="114"/>
    </row>
    <row r="5" spans="1:21" ht="15" x14ac:dyDescent="0.2">
      <c r="A5" s="113" t="s">
        <v>1274</v>
      </c>
      <c r="B5" s="114"/>
      <c r="C5" s="114"/>
      <c r="D5" s="114"/>
      <c r="E5" s="114"/>
      <c r="F5" s="114"/>
      <c r="G5" s="114"/>
      <c r="H5" s="114"/>
      <c r="I5" s="114"/>
      <c r="J5" s="114"/>
      <c r="K5" s="114"/>
      <c r="L5" s="114"/>
      <c r="M5" s="114"/>
      <c r="N5" s="114"/>
      <c r="O5" s="114"/>
      <c r="P5" s="114"/>
      <c r="Q5" s="114"/>
      <c r="R5" s="114"/>
      <c r="S5" s="114"/>
      <c r="T5" s="114"/>
      <c r="U5" s="114"/>
    </row>
    <row r="6" spans="1:21" x14ac:dyDescent="0.2">
      <c r="U6" s="7" t="s">
        <v>1204</v>
      </c>
    </row>
    <row r="7" spans="1:21" x14ac:dyDescent="0.2">
      <c r="U7" s="7" t="s">
        <v>1205</v>
      </c>
    </row>
    <row r="8" spans="1:21" x14ac:dyDescent="0.2">
      <c r="A8" s="107" t="s">
        <v>6</v>
      </c>
      <c r="B8" s="107" t="s">
        <v>1193</v>
      </c>
      <c r="C8" s="107" t="s">
        <v>7</v>
      </c>
      <c r="D8" s="107" t="s">
        <v>1194</v>
      </c>
      <c r="E8" s="8" t="s">
        <v>889</v>
      </c>
      <c r="F8" s="8" t="s">
        <v>890</v>
      </c>
      <c r="G8" s="8" t="s">
        <v>891</v>
      </c>
      <c r="H8" s="8" t="s">
        <v>892</v>
      </c>
      <c r="I8" s="8" t="s">
        <v>893</v>
      </c>
      <c r="J8" s="8" t="s">
        <v>894</v>
      </c>
      <c r="K8" s="8" t="s">
        <v>895</v>
      </c>
      <c r="L8" s="8" t="s">
        <v>896</v>
      </c>
      <c r="M8" s="8" t="s">
        <v>897</v>
      </c>
      <c r="N8" s="8" t="s">
        <v>898</v>
      </c>
      <c r="O8" s="8" t="s">
        <v>899</v>
      </c>
      <c r="P8" s="8" t="s">
        <v>900</v>
      </c>
      <c r="Q8" s="8" t="s">
        <v>901</v>
      </c>
      <c r="R8" s="8" t="s">
        <v>902</v>
      </c>
      <c r="S8" s="8" t="s">
        <v>903</v>
      </c>
      <c r="T8" s="8" t="s">
        <v>904</v>
      </c>
      <c r="U8" s="8" t="s">
        <v>905</v>
      </c>
    </row>
    <row r="9" spans="1:21" ht="30" customHeight="1" x14ac:dyDescent="0.2">
      <c r="A9" s="110" t="s">
        <v>587</v>
      </c>
      <c r="B9" s="111" t="s">
        <v>888</v>
      </c>
      <c r="C9" s="112" t="s">
        <v>588</v>
      </c>
      <c r="D9" s="23" t="s">
        <v>1195</v>
      </c>
      <c r="E9" s="67">
        <v>64554.64</v>
      </c>
      <c r="F9" s="67">
        <v>63920</v>
      </c>
      <c r="G9" s="67">
        <v>65677</v>
      </c>
      <c r="H9" s="67">
        <v>63116</v>
      </c>
      <c r="I9" s="67">
        <v>67527</v>
      </c>
      <c r="J9" s="67">
        <v>60702.002</v>
      </c>
      <c r="K9" s="67">
        <v>64341.57</v>
      </c>
      <c r="L9" s="67">
        <v>61855.358999999997</v>
      </c>
      <c r="M9" s="67">
        <v>61379.936999999998</v>
      </c>
      <c r="N9" s="67">
        <v>49413</v>
      </c>
      <c r="O9" s="67">
        <v>46431</v>
      </c>
      <c r="P9" s="67">
        <v>45253</v>
      </c>
      <c r="Q9" s="67">
        <v>50556</v>
      </c>
      <c r="R9" s="67">
        <v>49914.726999999999</v>
      </c>
      <c r="S9" s="67">
        <v>46227.928</v>
      </c>
      <c r="T9" s="67">
        <v>42980.508999999998</v>
      </c>
      <c r="U9" s="67">
        <v>43261.285000000003</v>
      </c>
    </row>
    <row r="10" spans="1:21" ht="30" customHeight="1" x14ac:dyDescent="0.2">
      <c r="A10" s="110" t="s">
        <v>587</v>
      </c>
      <c r="B10" s="111" t="s">
        <v>888</v>
      </c>
      <c r="C10" s="112" t="s">
        <v>588</v>
      </c>
      <c r="D10" s="24" t="s">
        <v>1196</v>
      </c>
      <c r="E10" s="68">
        <v>196522.19200000001</v>
      </c>
      <c r="F10" s="68">
        <v>148854.609</v>
      </c>
      <c r="G10" s="68">
        <v>155629.25700000001</v>
      </c>
      <c r="H10" s="68">
        <v>153338.32699999999</v>
      </c>
      <c r="I10" s="68">
        <v>161875.125</v>
      </c>
      <c r="J10" s="68">
        <v>128907.912</v>
      </c>
      <c r="K10" s="68">
        <v>129942.379</v>
      </c>
      <c r="L10" s="68">
        <v>132136.80100000001</v>
      </c>
      <c r="M10" s="68">
        <v>126854</v>
      </c>
      <c r="N10" s="68">
        <v>99745</v>
      </c>
      <c r="O10" s="68">
        <v>95200</v>
      </c>
      <c r="P10" s="68">
        <v>92238.767000000007</v>
      </c>
      <c r="Q10" s="68">
        <v>111554.399</v>
      </c>
      <c r="R10" s="68">
        <v>113010.29399999999</v>
      </c>
      <c r="S10" s="68">
        <v>116608.133</v>
      </c>
      <c r="T10" s="68">
        <v>123738.052</v>
      </c>
      <c r="U10" s="68">
        <v>121864.958</v>
      </c>
    </row>
    <row r="11" spans="1:21" ht="30" customHeight="1" x14ac:dyDescent="0.2">
      <c r="A11" s="110" t="s">
        <v>589</v>
      </c>
      <c r="B11" s="111" t="s">
        <v>888</v>
      </c>
      <c r="C11" s="112" t="s">
        <v>590</v>
      </c>
      <c r="D11" s="23" t="s">
        <v>1195</v>
      </c>
      <c r="E11" s="67">
        <v>26660</v>
      </c>
      <c r="F11" s="67">
        <v>26815</v>
      </c>
      <c r="G11" s="67">
        <v>28230</v>
      </c>
      <c r="H11" s="67">
        <v>27670</v>
      </c>
      <c r="I11" s="67">
        <v>30230</v>
      </c>
      <c r="J11" s="67">
        <v>22357.002</v>
      </c>
      <c r="K11" s="67">
        <v>27151.57</v>
      </c>
      <c r="L11" s="67">
        <v>25926.359</v>
      </c>
      <c r="M11" s="67">
        <v>25385.937000000002</v>
      </c>
      <c r="N11" s="67">
        <v>15140</v>
      </c>
      <c r="O11" s="67">
        <v>14242</v>
      </c>
      <c r="P11" s="67">
        <v>15145</v>
      </c>
      <c r="Q11" s="67">
        <v>15876</v>
      </c>
      <c r="R11" s="67">
        <v>15792.914000000001</v>
      </c>
      <c r="S11" s="67">
        <v>15629.233</v>
      </c>
      <c r="T11" s="67">
        <v>16265.241</v>
      </c>
      <c r="U11" s="67">
        <v>15921.368</v>
      </c>
    </row>
    <row r="12" spans="1:21" ht="30" customHeight="1" x14ac:dyDescent="0.2">
      <c r="A12" s="110" t="s">
        <v>589</v>
      </c>
      <c r="B12" s="111" t="s">
        <v>888</v>
      </c>
      <c r="C12" s="112" t="s">
        <v>590</v>
      </c>
      <c r="D12" s="24" t="s">
        <v>1196</v>
      </c>
      <c r="E12" s="68">
        <v>94294</v>
      </c>
      <c r="F12" s="68">
        <v>71819</v>
      </c>
      <c r="G12" s="68">
        <v>78500.3</v>
      </c>
      <c r="H12" s="68">
        <v>76682</v>
      </c>
      <c r="I12" s="68">
        <v>80409</v>
      </c>
      <c r="J12" s="68">
        <v>46647.67</v>
      </c>
      <c r="K12" s="68">
        <v>51774.968999999997</v>
      </c>
      <c r="L12" s="68">
        <v>52076.108999999997</v>
      </c>
      <c r="M12" s="68">
        <v>49585.565000000002</v>
      </c>
      <c r="N12" s="68">
        <v>28887</v>
      </c>
      <c r="O12" s="68">
        <v>28424</v>
      </c>
      <c r="P12" s="68">
        <v>31863.91</v>
      </c>
      <c r="Q12" s="68">
        <v>36330.099000000002</v>
      </c>
      <c r="R12" s="68">
        <v>38059.453000000001</v>
      </c>
      <c r="S12" s="68">
        <v>44176.074000000001</v>
      </c>
      <c r="T12" s="68">
        <v>52927.762999999999</v>
      </c>
      <c r="U12" s="68">
        <v>52275.211000000003</v>
      </c>
    </row>
    <row r="13" spans="1:21" ht="30" customHeight="1" x14ac:dyDescent="0.2">
      <c r="A13" s="110" t="s">
        <v>591</v>
      </c>
      <c r="B13" s="111" t="s">
        <v>888</v>
      </c>
      <c r="C13" s="112" t="s">
        <v>592</v>
      </c>
      <c r="D13" s="23" t="s">
        <v>1195</v>
      </c>
      <c r="E13" s="67">
        <v>37894.639999999999</v>
      </c>
      <c r="F13" s="67">
        <v>37105</v>
      </c>
      <c r="G13" s="67">
        <v>37447</v>
      </c>
      <c r="H13" s="67">
        <v>35446</v>
      </c>
      <c r="I13" s="67">
        <v>37297</v>
      </c>
      <c r="J13" s="67">
        <v>38345</v>
      </c>
      <c r="K13" s="67">
        <v>37190</v>
      </c>
      <c r="L13" s="67">
        <v>35929</v>
      </c>
      <c r="M13" s="67">
        <v>35994</v>
      </c>
      <c r="N13" s="67">
        <v>34273</v>
      </c>
      <c r="O13" s="67">
        <v>32189</v>
      </c>
      <c r="P13" s="67">
        <v>30108</v>
      </c>
      <c r="Q13" s="67">
        <v>34680</v>
      </c>
      <c r="R13" s="67">
        <v>34121.813000000002</v>
      </c>
      <c r="S13" s="67">
        <v>30598.695</v>
      </c>
      <c r="T13" s="67">
        <v>26715.268</v>
      </c>
      <c r="U13" s="67">
        <v>27339.917000000001</v>
      </c>
    </row>
    <row r="14" spans="1:21" ht="30" customHeight="1" x14ac:dyDescent="0.2">
      <c r="A14" s="110" t="s">
        <v>591</v>
      </c>
      <c r="B14" s="111" t="s">
        <v>888</v>
      </c>
      <c r="C14" s="112" t="s">
        <v>592</v>
      </c>
      <c r="D14" s="24" t="s">
        <v>1196</v>
      </c>
      <c r="E14" s="68">
        <v>102228.192</v>
      </c>
      <c r="F14" s="68">
        <v>77035.608999999997</v>
      </c>
      <c r="G14" s="68">
        <v>77128.956999999995</v>
      </c>
      <c r="H14" s="68">
        <v>76656.327000000005</v>
      </c>
      <c r="I14" s="68">
        <v>81466.125</v>
      </c>
      <c r="J14" s="68">
        <v>82260.241999999998</v>
      </c>
      <c r="K14" s="68">
        <v>78167.41</v>
      </c>
      <c r="L14" s="68">
        <v>80060.691999999995</v>
      </c>
      <c r="M14" s="68">
        <v>77268.434999999998</v>
      </c>
      <c r="N14" s="68">
        <v>70859</v>
      </c>
      <c r="O14" s="68">
        <v>66776</v>
      </c>
      <c r="P14" s="68">
        <v>60374.857000000004</v>
      </c>
      <c r="Q14" s="68">
        <v>75224.3</v>
      </c>
      <c r="R14" s="68">
        <v>74950.841</v>
      </c>
      <c r="S14" s="68">
        <v>72432.058999999994</v>
      </c>
      <c r="T14" s="68">
        <v>70810.289000000004</v>
      </c>
      <c r="U14" s="68">
        <v>69589.747000000003</v>
      </c>
    </row>
    <row r="15" spans="1:21" ht="30" customHeight="1" x14ac:dyDescent="0.2">
      <c r="A15" s="110" t="s">
        <v>593</v>
      </c>
      <c r="B15" s="111" t="s">
        <v>888</v>
      </c>
      <c r="C15" s="112" t="s">
        <v>594</v>
      </c>
      <c r="D15" s="23" t="s">
        <v>1195</v>
      </c>
      <c r="E15" s="67">
        <v>205324</v>
      </c>
      <c r="F15" s="67">
        <v>199342</v>
      </c>
      <c r="G15" s="67">
        <v>208423</v>
      </c>
      <c r="H15" s="67">
        <v>207224</v>
      </c>
      <c r="I15" s="67">
        <v>202304</v>
      </c>
      <c r="J15" s="67">
        <v>197069</v>
      </c>
      <c r="K15" s="67">
        <v>206621</v>
      </c>
      <c r="L15" s="67">
        <v>201144</v>
      </c>
      <c r="M15" s="67">
        <v>193184</v>
      </c>
      <c r="N15" s="67">
        <v>193283</v>
      </c>
      <c r="O15" s="67">
        <v>194159</v>
      </c>
      <c r="P15" s="67">
        <v>201274</v>
      </c>
      <c r="Q15" s="67">
        <v>225728</v>
      </c>
      <c r="R15" s="67">
        <v>211663.77600000001</v>
      </c>
      <c r="S15" s="67">
        <v>223899.08100000001</v>
      </c>
      <c r="T15" s="67">
        <v>216649.465</v>
      </c>
      <c r="U15" s="67">
        <v>213013.234</v>
      </c>
    </row>
    <row r="16" spans="1:21" ht="30" customHeight="1" x14ac:dyDescent="0.2">
      <c r="A16" s="110" t="s">
        <v>593</v>
      </c>
      <c r="B16" s="111" t="s">
        <v>888</v>
      </c>
      <c r="C16" s="112" t="s">
        <v>594</v>
      </c>
      <c r="D16" s="24" t="s">
        <v>1196</v>
      </c>
      <c r="E16" s="68">
        <v>255830</v>
      </c>
      <c r="F16" s="68">
        <v>210333.617</v>
      </c>
      <c r="G16" s="68">
        <v>203185</v>
      </c>
      <c r="H16" s="68">
        <v>212345.10399999999</v>
      </c>
      <c r="I16" s="68">
        <v>221084.81899999999</v>
      </c>
      <c r="J16" s="68">
        <v>213254.932</v>
      </c>
      <c r="K16" s="68">
        <v>218838.74299999999</v>
      </c>
      <c r="L16" s="68">
        <v>233672.12400000001</v>
      </c>
      <c r="M16" s="68">
        <v>210862.13</v>
      </c>
      <c r="N16" s="68">
        <v>205538</v>
      </c>
      <c r="O16" s="68">
        <v>200818</v>
      </c>
      <c r="P16" s="68">
        <v>209276.595</v>
      </c>
      <c r="Q16" s="68">
        <v>243736.54</v>
      </c>
      <c r="R16" s="68">
        <v>232241.503</v>
      </c>
      <c r="S16" s="68">
        <v>317179.82900000003</v>
      </c>
      <c r="T16" s="68">
        <v>323209.87199999997</v>
      </c>
      <c r="U16" s="68">
        <v>300220.25199999998</v>
      </c>
    </row>
    <row r="17" spans="1:21" ht="30" customHeight="1" x14ac:dyDescent="0.2">
      <c r="A17" s="110" t="s">
        <v>595</v>
      </c>
      <c r="B17" s="111" t="s">
        <v>888</v>
      </c>
      <c r="C17" s="112" t="s">
        <v>596</v>
      </c>
      <c r="D17" s="23" t="s">
        <v>1195</v>
      </c>
      <c r="E17" s="67">
        <v>121633</v>
      </c>
      <c r="F17" s="67">
        <v>122967</v>
      </c>
      <c r="G17" s="67">
        <v>114668</v>
      </c>
      <c r="H17" s="67">
        <v>124007</v>
      </c>
      <c r="I17" s="67">
        <v>121515</v>
      </c>
      <c r="J17" s="67">
        <v>125355.167</v>
      </c>
      <c r="K17" s="67">
        <v>134407.171</v>
      </c>
      <c r="L17" s="67">
        <v>138338.38399999999</v>
      </c>
      <c r="M17" s="67">
        <v>145317.12899999999</v>
      </c>
      <c r="N17" s="67">
        <v>141114</v>
      </c>
      <c r="O17" s="67">
        <v>138346</v>
      </c>
      <c r="P17" s="67">
        <v>133095</v>
      </c>
      <c r="Q17" s="67">
        <v>134358</v>
      </c>
      <c r="R17" s="67">
        <v>126029.86500000001</v>
      </c>
      <c r="S17" s="67">
        <v>128243.482</v>
      </c>
      <c r="T17" s="67">
        <v>119888.17600000001</v>
      </c>
      <c r="U17" s="67">
        <v>119769.48</v>
      </c>
    </row>
    <row r="18" spans="1:21" ht="30" customHeight="1" x14ac:dyDescent="0.2">
      <c r="A18" s="110" t="s">
        <v>595</v>
      </c>
      <c r="B18" s="111" t="s">
        <v>888</v>
      </c>
      <c r="C18" s="112" t="s">
        <v>596</v>
      </c>
      <c r="D18" s="24" t="s">
        <v>1196</v>
      </c>
      <c r="E18" s="68">
        <v>199540</v>
      </c>
      <c r="F18" s="68">
        <v>175013.965</v>
      </c>
      <c r="G18" s="68">
        <v>156665.149</v>
      </c>
      <c r="H18" s="68">
        <v>178341.11300000001</v>
      </c>
      <c r="I18" s="68">
        <v>179803.45800000001</v>
      </c>
      <c r="J18" s="68">
        <v>184318.60399999999</v>
      </c>
      <c r="K18" s="68">
        <v>197081.23800000001</v>
      </c>
      <c r="L18" s="68">
        <v>218107.35699999999</v>
      </c>
      <c r="M18" s="68">
        <v>225368.45699999999</v>
      </c>
      <c r="N18" s="68">
        <v>223621</v>
      </c>
      <c r="O18" s="68">
        <v>216728</v>
      </c>
      <c r="P18" s="68">
        <v>218176.58300000001</v>
      </c>
      <c r="Q18" s="68">
        <v>225519.33</v>
      </c>
      <c r="R18" s="68">
        <v>218258.78</v>
      </c>
      <c r="S18" s="68">
        <v>257548.58</v>
      </c>
      <c r="T18" s="68">
        <v>269013.47600000002</v>
      </c>
      <c r="U18" s="68">
        <v>260331.52600000001</v>
      </c>
    </row>
    <row r="19" spans="1:21" ht="30" customHeight="1" x14ac:dyDescent="0.2">
      <c r="A19" s="110" t="s">
        <v>597</v>
      </c>
      <c r="B19" s="111" t="s">
        <v>888</v>
      </c>
      <c r="C19" s="112" t="s">
        <v>598</v>
      </c>
      <c r="D19" s="23" t="s">
        <v>1195</v>
      </c>
      <c r="E19" s="67">
        <v>37876</v>
      </c>
      <c r="F19" s="67">
        <v>39494</v>
      </c>
      <c r="G19" s="67">
        <v>34542</v>
      </c>
      <c r="H19" s="67">
        <v>38192</v>
      </c>
      <c r="I19" s="67">
        <v>37135</v>
      </c>
      <c r="J19" s="67">
        <v>38754.167000000001</v>
      </c>
      <c r="K19" s="67">
        <v>40806.171000000002</v>
      </c>
      <c r="L19" s="67">
        <v>48146.383999999998</v>
      </c>
      <c r="M19" s="67">
        <v>51633.129000000001</v>
      </c>
      <c r="N19" s="67">
        <v>50371</v>
      </c>
      <c r="O19" s="67">
        <v>51057</v>
      </c>
      <c r="P19" s="67">
        <v>50979</v>
      </c>
      <c r="Q19" s="67">
        <v>47125</v>
      </c>
      <c r="R19" s="67">
        <v>46368.764999999999</v>
      </c>
      <c r="S19" s="67">
        <v>49447.542999999998</v>
      </c>
      <c r="T19" s="67">
        <v>48168.946000000004</v>
      </c>
      <c r="U19" s="67">
        <v>47168.964</v>
      </c>
    </row>
    <row r="20" spans="1:21" ht="30" customHeight="1" x14ac:dyDescent="0.2">
      <c r="A20" s="110" t="s">
        <v>597</v>
      </c>
      <c r="B20" s="111" t="s">
        <v>888</v>
      </c>
      <c r="C20" s="112" t="s">
        <v>598</v>
      </c>
      <c r="D20" s="24" t="s">
        <v>1196</v>
      </c>
      <c r="E20" s="68">
        <v>104935</v>
      </c>
      <c r="F20" s="68">
        <v>89592</v>
      </c>
      <c r="G20" s="68">
        <v>79723</v>
      </c>
      <c r="H20" s="68">
        <v>87361</v>
      </c>
      <c r="I20" s="68">
        <v>89204</v>
      </c>
      <c r="J20" s="68">
        <v>94550.001999999993</v>
      </c>
      <c r="K20" s="68">
        <v>99740.596000000005</v>
      </c>
      <c r="L20" s="68">
        <v>112903.238</v>
      </c>
      <c r="M20" s="68">
        <v>121133.31</v>
      </c>
      <c r="N20" s="68">
        <v>127271</v>
      </c>
      <c r="O20" s="68">
        <v>126499</v>
      </c>
      <c r="P20" s="68">
        <v>132741.13099999999</v>
      </c>
      <c r="Q20" s="68">
        <v>128487.19100000001</v>
      </c>
      <c r="R20" s="68">
        <v>126882.632</v>
      </c>
      <c r="S20" s="68">
        <v>142027.13699999999</v>
      </c>
      <c r="T20" s="68">
        <v>154921.785</v>
      </c>
      <c r="U20" s="68">
        <v>151562.53899999999</v>
      </c>
    </row>
    <row r="21" spans="1:21" ht="30" customHeight="1" x14ac:dyDescent="0.2">
      <c r="A21" s="110" t="s">
        <v>599</v>
      </c>
      <c r="B21" s="111" t="s">
        <v>888</v>
      </c>
      <c r="C21" s="112" t="s">
        <v>600</v>
      </c>
      <c r="D21" s="23" t="s">
        <v>1195</v>
      </c>
      <c r="E21" s="67">
        <v>83757</v>
      </c>
      <c r="F21" s="67">
        <v>83473</v>
      </c>
      <c r="G21" s="67">
        <v>80126</v>
      </c>
      <c r="H21" s="67">
        <v>85815</v>
      </c>
      <c r="I21" s="67">
        <v>84380</v>
      </c>
      <c r="J21" s="67">
        <v>86601</v>
      </c>
      <c r="K21" s="67">
        <v>93601</v>
      </c>
      <c r="L21" s="67">
        <v>90192</v>
      </c>
      <c r="M21" s="67">
        <v>93684</v>
      </c>
      <c r="N21" s="67">
        <v>90743</v>
      </c>
      <c r="O21" s="67">
        <v>87289</v>
      </c>
      <c r="P21" s="67">
        <v>82116</v>
      </c>
      <c r="Q21" s="67">
        <v>87233</v>
      </c>
      <c r="R21" s="67">
        <v>79661.100000000006</v>
      </c>
      <c r="S21" s="67">
        <v>78795.938999999998</v>
      </c>
      <c r="T21" s="67">
        <v>71719.23</v>
      </c>
      <c r="U21" s="67">
        <v>72600.516000000003</v>
      </c>
    </row>
    <row r="22" spans="1:21" ht="30" customHeight="1" x14ac:dyDescent="0.2">
      <c r="A22" s="110" t="s">
        <v>599</v>
      </c>
      <c r="B22" s="111" t="s">
        <v>888</v>
      </c>
      <c r="C22" s="112" t="s">
        <v>600</v>
      </c>
      <c r="D22" s="24" t="s">
        <v>1196</v>
      </c>
      <c r="E22" s="68">
        <v>94605</v>
      </c>
      <c r="F22" s="68">
        <v>85421.964999999997</v>
      </c>
      <c r="G22" s="68">
        <v>76942.149000000005</v>
      </c>
      <c r="H22" s="68">
        <v>90980.112999999998</v>
      </c>
      <c r="I22" s="68">
        <v>90599.457999999999</v>
      </c>
      <c r="J22" s="68">
        <v>89768.601999999999</v>
      </c>
      <c r="K22" s="68">
        <v>97340.642000000007</v>
      </c>
      <c r="L22" s="68">
        <v>105204.11900000001</v>
      </c>
      <c r="M22" s="68">
        <v>104235.147</v>
      </c>
      <c r="N22" s="68">
        <v>96349</v>
      </c>
      <c r="O22" s="68">
        <v>90229</v>
      </c>
      <c r="P22" s="68">
        <v>85435.452000000005</v>
      </c>
      <c r="Q22" s="68">
        <v>97032.138999999996</v>
      </c>
      <c r="R22" s="68">
        <v>91376.148000000001</v>
      </c>
      <c r="S22" s="68">
        <v>115521.443</v>
      </c>
      <c r="T22" s="68">
        <v>114091.69100000001</v>
      </c>
      <c r="U22" s="68">
        <v>108768.98699999999</v>
      </c>
    </row>
    <row r="24" spans="1:21" x14ac:dyDescent="0.2">
      <c r="A24" s="22" t="s">
        <v>1275</v>
      </c>
    </row>
    <row r="25" spans="1:21" x14ac:dyDescent="0.2">
      <c r="A25" s="21" t="s">
        <v>4</v>
      </c>
    </row>
    <row r="26" spans="1:21" x14ac:dyDescent="0.2">
      <c r="A26" t="s">
        <v>2</v>
      </c>
    </row>
    <row r="27" spans="1:21" x14ac:dyDescent="0.2">
      <c r="A27" t="s">
        <v>937</v>
      </c>
    </row>
  </sheetData>
  <mergeCells count="25">
    <mergeCell ref="C15:C16"/>
    <mergeCell ref="C17:C18"/>
    <mergeCell ref="C19:C20"/>
    <mergeCell ref="C21:C22"/>
    <mergeCell ref="A2:U2"/>
    <mergeCell ref="A5:U5"/>
    <mergeCell ref="A15:A16"/>
    <mergeCell ref="A17:A18"/>
    <mergeCell ref="A19:A20"/>
    <mergeCell ref="A21:A22"/>
    <mergeCell ref="B9:B10"/>
    <mergeCell ref="B11:B12"/>
    <mergeCell ref="B13:B14"/>
    <mergeCell ref="B15:B16"/>
    <mergeCell ref="B17:B18"/>
    <mergeCell ref="B19:B20"/>
    <mergeCell ref="B21:B22"/>
    <mergeCell ref="A8:B8"/>
    <mergeCell ref="C8:D8"/>
    <mergeCell ref="A9:A10"/>
    <mergeCell ref="A11:A12"/>
    <mergeCell ref="A13:A14"/>
    <mergeCell ref="C9:C10"/>
    <mergeCell ref="C11:C12"/>
    <mergeCell ref="C13:C14"/>
  </mergeCells>
  <pageMargins left="0.7" right="0.7" top="0.75" bottom="0.75" header="0.3" footer="0.3"/>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U27"/>
  <sheetViews>
    <sheetView showGridLines="0" workbookViewId="0">
      <pane xSplit="4" ySplit="8" topLeftCell="E9" activePane="bottomRight" state="frozen"/>
      <selection pane="topRight"/>
      <selection pane="bottomLeft"/>
      <selection pane="bottomRight"/>
    </sheetView>
  </sheetViews>
  <sheetFormatPr baseColWidth="10" defaultRowHeight="12.75" x14ac:dyDescent="0.2"/>
  <cols>
    <col min="1" max="1" width="12.7109375" customWidth="1"/>
    <col min="2" max="2" width="5.7109375" customWidth="1"/>
    <col min="3" max="3" width="50.7109375" customWidth="1"/>
    <col min="4" max="4" width="8.7109375" customWidth="1"/>
    <col min="5" max="21" width="13.7109375" customWidth="1"/>
  </cols>
  <sheetData>
    <row r="1" spans="1:21" x14ac:dyDescent="0.2">
      <c r="U1" s="2" t="str">
        <f>HYPERLINK("#'Sommaire'!A1", "retour sommaire")</f>
        <v>retour sommaire</v>
      </c>
    </row>
    <row r="2" spans="1:21" ht="15" x14ac:dyDescent="0.2">
      <c r="A2" s="113" t="s">
        <v>1202</v>
      </c>
      <c r="B2" s="114"/>
      <c r="C2" s="114"/>
      <c r="D2" s="114"/>
      <c r="E2" s="114"/>
      <c r="F2" s="114"/>
      <c r="G2" s="114"/>
      <c r="H2" s="114"/>
      <c r="I2" s="114"/>
      <c r="J2" s="114"/>
      <c r="K2" s="114"/>
      <c r="L2" s="114"/>
      <c r="M2" s="114"/>
      <c r="N2" s="114"/>
      <c r="O2" s="114"/>
      <c r="P2" s="114"/>
      <c r="Q2" s="114"/>
      <c r="R2" s="114"/>
      <c r="S2" s="114"/>
      <c r="T2" s="114"/>
      <c r="U2" s="114"/>
    </row>
    <row r="5" spans="1:21" ht="15" x14ac:dyDescent="0.2">
      <c r="A5" s="113" t="s">
        <v>1276</v>
      </c>
      <c r="B5" s="114"/>
      <c r="C5" s="114"/>
      <c r="D5" s="114"/>
      <c r="E5" s="114"/>
      <c r="F5" s="114"/>
      <c r="G5" s="114"/>
      <c r="H5" s="114"/>
      <c r="I5" s="114"/>
      <c r="J5" s="114"/>
      <c r="K5" s="114"/>
      <c r="L5" s="114"/>
      <c r="M5" s="114"/>
      <c r="N5" s="114"/>
      <c r="O5" s="114"/>
      <c r="P5" s="114"/>
      <c r="Q5" s="114"/>
      <c r="R5" s="114"/>
      <c r="S5" s="114"/>
      <c r="T5" s="114"/>
      <c r="U5" s="114"/>
    </row>
    <row r="6" spans="1:21" x14ac:dyDescent="0.2">
      <c r="U6" s="7" t="s">
        <v>1204</v>
      </c>
    </row>
    <row r="7" spans="1:21" x14ac:dyDescent="0.2">
      <c r="U7" s="7" t="s">
        <v>1205</v>
      </c>
    </row>
    <row r="8" spans="1:21" x14ac:dyDescent="0.2">
      <c r="A8" s="107" t="s">
        <v>6</v>
      </c>
      <c r="B8" s="107" t="s">
        <v>1193</v>
      </c>
      <c r="C8" s="107" t="s">
        <v>7</v>
      </c>
      <c r="D8" s="107" t="s">
        <v>1194</v>
      </c>
      <c r="E8" s="8" t="s">
        <v>889</v>
      </c>
      <c r="F8" s="8" t="s">
        <v>890</v>
      </c>
      <c r="G8" s="8" t="s">
        <v>891</v>
      </c>
      <c r="H8" s="8" t="s">
        <v>892</v>
      </c>
      <c r="I8" s="8" t="s">
        <v>893</v>
      </c>
      <c r="J8" s="8" t="s">
        <v>894</v>
      </c>
      <c r="K8" s="8" t="s">
        <v>895</v>
      </c>
      <c r="L8" s="8" t="s">
        <v>896</v>
      </c>
      <c r="M8" s="8" t="s">
        <v>897</v>
      </c>
      <c r="N8" s="8" t="s">
        <v>898</v>
      </c>
      <c r="O8" s="8" t="s">
        <v>899</v>
      </c>
      <c r="P8" s="8" t="s">
        <v>900</v>
      </c>
      <c r="Q8" s="8" t="s">
        <v>901</v>
      </c>
      <c r="R8" s="8" t="s">
        <v>902</v>
      </c>
      <c r="S8" s="8" t="s">
        <v>903</v>
      </c>
      <c r="T8" s="8" t="s">
        <v>904</v>
      </c>
      <c r="U8" s="8" t="s">
        <v>905</v>
      </c>
    </row>
    <row r="9" spans="1:21" ht="30" customHeight="1" x14ac:dyDescent="0.2">
      <c r="A9" s="110" t="s">
        <v>601</v>
      </c>
      <c r="B9" s="111" t="s">
        <v>888</v>
      </c>
      <c r="C9" s="112" t="s">
        <v>602</v>
      </c>
      <c r="D9" s="23" t="s">
        <v>1195</v>
      </c>
      <c r="E9" s="69">
        <v>539031.29299999995</v>
      </c>
      <c r="F9" s="69">
        <v>635351.95499999996</v>
      </c>
      <c r="G9" s="69">
        <v>488455.34600000002</v>
      </c>
      <c r="H9" s="69">
        <v>437235.47</v>
      </c>
      <c r="I9" s="69">
        <v>228398.32199999999</v>
      </c>
      <c r="J9" s="69">
        <v>242784.84899999999</v>
      </c>
      <c r="K9" s="69">
        <v>295177.31099999999</v>
      </c>
      <c r="L9" s="69">
        <v>293955.75599999999</v>
      </c>
      <c r="M9" s="69">
        <v>302682.74699999997</v>
      </c>
      <c r="N9" s="69">
        <v>307359</v>
      </c>
      <c r="O9" s="69">
        <v>256381</v>
      </c>
      <c r="P9" s="69">
        <v>303486</v>
      </c>
      <c r="Q9" s="69">
        <v>321737</v>
      </c>
      <c r="R9" s="69">
        <v>218906.522</v>
      </c>
      <c r="S9" s="69">
        <v>197465.913</v>
      </c>
      <c r="T9" s="69">
        <v>129346.079</v>
      </c>
      <c r="U9" s="69">
        <v>150003.15700000001</v>
      </c>
    </row>
    <row r="10" spans="1:21" ht="30" customHeight="1" x14ac:dyDescent="0.2">
      <c r="A10" s="110" t="s">
        <v>601</v>
      </c>
      <c r="B10" s="111" t="s">
        <v>888</v>
      </c>
      <c r="C10" s="112" t="s">
        <v>602</v>
      </c>
      <c r="D10" s="24" t="s">
        <v>1196</v>
      </c>
      <c r="E10" s="70">
        <v>267496.69900000002</v>
      </c>
      <c r="F10" s="70">
        <v>289572.69</v>
      </c>
      <c r="G10" s="70">
        <v>208308.42</v>
      </c>
      <c r="H10" s="70">
        <v>203609.818</v>
      </c>
      <c r="I10" s="70">
        <v>99829.671000000002</v>
      </c>
      <c r="J10" s="70">
        <v>105991.17200000001</v>
      </c>
      <c r="K10" s="70">
        <v>128475.38800000001</v>
      </c>
      <c r="L10" s="70">
        <v>118638.514</v>
      </c>
      <c r="M10" s="70">
        <v>122843.76300000001</v>
      </c>
      <c r="N10" s="70">
        <v>127065</v>
      </c>
      <c r="O10" s="70">
        <v>100529</v>
      </c>
      <c r="P10" s="70">
        <v>117211.545</v>
      </c>
      <c r="Q10" s="70">
        <v>124642.482</v>
      </c>
      <c r="R10" s="70">
        <v>93531.486000000004</v>
      </c>
      <c r="S10" s="70">
        <v>101420.069</v>
      </c>
      <c r="T10" s="70">
        <v>80425.934999999998</v>
      </c>
      <c r="U10" s="70">
        <v>91885.79</v>
      </c>
    </row>
    <row r="11" spans="1:21" ht="30" customHeight="1" x14ac:dyDescent="0.2">
      <c r="A11" s="110" t="s">
        <v>603</v>
      </c>
      <c r="B11" s="111" t="s">
        <v>888</v>
      </c>
      <c r="C11" s="112" t="s">
        <v>604</v>
      </c>
      <c r="D11" s="23" t="s">
        <v>1195</v>
      </c>
      <c r="E11" s="69">
        <v>3835328.355</v>
      </c>
      <c r="F11" s="69">
        <v>4118294.5559999999</v>
      </c>
      <c r="G11" s="69">
        <v>4210204.5659999996</v>
      </c>
      <c r="H11" s="69">
        <v>4026616.7379999999</v>
      </c>
      <c r="I11" s="69">
        <v>4288442.1550000003</v>
      </c>
      <c r="J11" s="69">
        <v>3756160.9589999998</v>
      </c>
      <c r="K11" s="69">
        <v>3863426.6519999998</v>
      </c>
      <c r="L11" s="69">
        <v>3845727.8459999999</v>
      </c>
      <c r="M11" s="69">
        <v>3629228.69</v>
      </c>
      <c r="N11" s="69">
        <v>4111648</v>
      </c>
      <c r="O11" s="69">
        <v>5127437</v>
      </c>
      <c r="P11" s="69">
        <v>4054124</v>
      </c>
      <c r="Q11" s="69">
        <v>3588896</v>
      </c>
      <c r="R11" s="69">
        <v>3143405.6549999998</v>
      </c>
      <c r="S11" s="69">
        <v>3777527.2850000001</v>
      </c>
      <c r="T11" s="69">
        <v>3518172.8569999998</v>
      </c>
      <c r="U11" s="69">
        <v>3848817.7379999999</v>
      </c>
    </row>
    <row r="12" spans="1:21" ht="30" customHeight="1" x14ac:dyDescent="0.2">
      <c r="A12" s="110" t="s">
        <v>603</v>
      </c>
      <c r="B12" s="111" t="s">
        <v>888</v>
      </c>
      <c r="C12" s="112" t="s">
        <v>604</v>
      </c>
      <c r="D12" s="24" t="s">
        <v>1196</v>
      </c>
      <c r="E12" s="70">
        <v>2220754.1090000002</v>
      </c>
      <c r="F12" s="70">
        <v>2146787.3879999998</v>
      </c>
      <c r="G12" s="70">
        <v>2008763.635</v>
      </c>
      <c r="H12" s="70">
        <v>2217043.1239999998</v>
      </c>
      <c r="I12" s="70">
        <v>2805074.5929999999</v>
      </c>
      <c r="J12" s="70">
        <v>2624132.5819999999</v>
      </c>
      <c r="K12" s="70">
        <v>2163033.6639999999</v>
      </c>
      <c r="L12" s="70">
        <v>1651692.1029999999</v>
      </c>
      <c r="M12" s="70">
        <v>1595991.524</v>
      </c>
      <c r="N12" s="70">
        <v>1803905</v>
      </c>
      <c r="O12" s="70">
        <v>1580882</v>
      </c>
      <c r="P12" s="70">
        <v>1203789.757</v>
      </c>
      <c r="Q12" s="70">
        <v>1286260.503</v>
      </c>
      <c r="R12" s="70">
        <v>1375754.7779999999</v>
      </c>
      <c r="S12" s="70">
        <v>1949595.872</v>
      </c>
      <c r="T12" s="70">
        <v>3162072.2949999999</v>
      </c>
      <c r="U12" s="70">
        <v>3139388.287</v>
      </c>
    </row>
    <row r="13" spans="1:21" ht="30" customHeight="1" x14ac:dyDescent="0.2">
      <c r="A13" s="110" t="s">
        <v>605</v>
      </c>
      <c r="B13" s="111" t="s">
        <v>888</v>
      </c>
      <c r="C13" s="112" t="s">
        <v>606</v>
      </c>
      <c r="D13" s="23" t="s">
        <v>1195</v>
      </c>
      <c r="E13" s="69" t="s">
        <v>1199</v>
      </c>
      <c r="F13" s="69" t="s">
        <v>1199</v>
      </c>
      <c r="G13" s="69" t="s">
        <v>1199</v>
      </c>
      <c r="H13" s="69" t="s">
        <v>1199</v>
      </c>
      <c r="I13" s="69" t="s">
        <v>1199</v>
      </c>
      <c r="J13" s="69" t="s">
        <v>1199</v>
      </c>
      <c r="K13" s="69" t="s">
        <v>1199</v>
      </c>
      <c r="L13" s="69" t="s">
        <v>1199</v>
      </c>
      <c r="M13" s="69" t="s">
        <v>1199</v>
      </c>
      <c r="N13" s="69" t="s">
        <v>1199</v>
      </c>
      <c r="O13" s="69" t="s">
        <v>1199</v>
      </c>
      <c r="P13" s="69" t="s">
        <v>1199</v>
      </c>
      <c r="Q13" s="69" t="s">
        <v>1199</v>
      </c>
      <c r="R13" s="69" t="s">
        <v>1199</v>
      </c>
      <c r="S13" s="69" t="s">
        <v>1199</v>
      </c>
      <c r="T13" s="69" t="s">
        <v>1199</v>
      </c>
      <c r="U13" s="69" t="s">
        <v>1199</v>
      </c>
    </row>
    <row r="14" spans="1:21" ht="30" customHeight="1" x14ac:dyDescent="0.2">
      <c r="A14" s="110" t="s">
        <v>605</v>
      </c>
      <c r="B14" s="111" t="s">
        <v>888</v>
      </c>
      <c r="C14" s="112" t="s">
        <v>606</v>
      </c>
      <c r="D14" s="24" t="s">
        <v>1196</v>
      </c>
      <c r="E14" s="70" t="s">
        <v>1199</v>
      </c>
      <c r="F14" s="70" t="s">
        <v>1199</v>
      </c>
      <c r="G14" s="70" t="s">
        <v>1199</v>
      </c>
      <c r="H14" s="70" t="s">
        <v>1199</v>
      </c>
      <c r="I14" s="70" t="s">
        <v>1199</v>
      </c>
      <c r="J14" s="70" t="s">
        <v>1199</v>
      </c>
      <c r="K14" s="70" t="s">
        <v>1199</v>
      </c>
      <c r="L14" s="70" t="s">
        <v>1199</v>
      </c>
      <c r="M14" s="70" t="s">
        <v>1199</v>
      </c>
      <c r="N14" s="70" t="s">
        <v>1199</v>
      </c>
      <c r="O14" s="70" t="s">
        <v>1199</v>
      </c>
      <c r="P14" s="70" t="s">
        <v>1199</v>
      </c>
      <c r="Q14" s="70" t="s">
        <v>1199</v>
      </c>
      <c r="R14" s="70" t="s">
        <v>1199</v>
      </c>
      <c r="S14" s="70" t="s">
        <v>1199</v>
      </c>
      <c r="T14" s="70" t="s">
        <v>1199</v>
      </c>
      <c r="U14" s="70" t="s">
        <v>1199</v>
      </c>
    </row>
    <row r="15" spans="1:21" ht="30" customHeight="1" x14ac:dyDescent="0.2">
      <c r="A15" s="110" t="s">
        <v>607</v>
      </c>
      <c r="B15" s="111" t="s">
        <v>888</v>
      </c>
      <c r="C15" s="112" t="s">
        <v>608</v>
      </c>
      <c r="D15" s="23" t="s">
        <v>1195</v>
      </c>
      <c r="E15" s="69" t="s">
        <v>1199</v>
      </c>
      <c r="F15" s="69">
        <v>20101.822</v>
      </c>
      <c r="G15" s="69">
        <v>21852.58</v>
      </c>
      <c r="H15" s="69">
        <v>21083.806</v>
      </c>
      <c r="I15" s="69" t="s">
        <v>1199</v>
      </c>
      <c r="J15" s="69" t="s">
        <v>1199</v>
      </c>
      <c r="K15" s="69" t="s">
        <v>1199</v>
      </c>
      <c r="L15" s="69" t="s">
        <v>1199</v>
      </c>
      <c r="M15" s="69" t="s">
        <v>1199</v>
      </c>
      <c r="N15" s="69">
        <v>21214</v>
      </c>
      <c r="O15" s="69" t="s">
        <v>1199</v>
      </c>
      <c r="P15" s="69" t="s">
        <v>1199</v>
      </c>
      <c r="Q15" s="69">
        <v>21309</v>
      </c>
      <c r="R15" s="69" t="s">
        <v>1199</v>
      </c>
      <c r="S15" s="69" t="s">
        <v>1199</v>
      </c>
      <c r="T15" s="69" t="s">
        <v>1199</v>
      </c>
      <c r="U15" s="69" t="s">
        <v>1199</v>
      </c>
    </row>
    <row r="16" spans="1:21" ht="30" customHeight="1" x14ac:dyDescent="0.2">
      <c r="A16" s="110" t="s">
        <v>607</v>
      </c>
      <c r="B16" s="111" t="s">
        <v>888</v>
      </c>
      <c r="C16" s="112" t="s">
        <v>608</v>
      </c>
      <c r="D16" s="24" t="s">
        <v>1196</v>
      </c>
      <c r="E16" s="70" t="s">
        <v>1199</v>
      </c>
      <c r="F16" s="70">
        <v>35829.317000000003</v>
      </c>
      <c r="G16" s="70">
        <v>39258.660000000003</v>
      </c>
      <c r="H16" s="70">
        <v>40743.773999999998</v>
      </c>
      <c r="I16" s="70" t="s">
        <v>1199</v>
      </c>
      <c r="J16" s="70" t="s">
        <v>1199</v>
      </c>
      <c r="K16" s="70" t="s">
        <v>1199</v>
      </c>
      <c r="L16" s="70" t="s">
        <v>1199</v>
      </c>
      <c r="M16" s="70" t="s">
        <v>1199</v>
      </c>
      <c r="N16" s="70">
        <v>43074</v>
      </c>
      <c r="O16" s="70" t="s">
        <v>1199</v>
      </c>
      <c r="P16" s="70" t="s">
        <v>1199</v>
      </c>
      <c r="Q16" s="70">
        <v>60283.898000000001</v>
      </c>
      <c r="R16" s="70" t="s">
        <v>1199</v>
      </c>
      <c r="S16" s="70" t="s">
        <v>1199</v>
      </c>
      <c r="T16" s="70" t="s">
        <v>1199</v>
      </c>
      <c r="U16" s="70" t="s">
        <v>1199</v>
      </c>
    </row>
    <row r="17" spans="1:21" ht="30" customHeight="1" x14ac:dyDescent="0.2">
      <c r="A17" s="110" t="s">
        <v>609</v>
      </c>
      <c r="B17" s="111" t="s">
        <v>888</v>
      </c>
      <c r="C17" s="112" t="s">
        <v>610</v>
      </c>
      <c r="D17" s="23" t="s">
        <v>1195</v>
      </c>
      <c r="E17" s="69" t="s">
        <v>1199</v>
      </c>
      <c r="F17" s="69">
        <v>73046.623999999996</v>
      </c>
      <c r="G17" s="69">
        <v>79170.36</v>
      </c>
      <c r="H17" s="69">
        <v>66898.070000000007</v>
      </c>
      <c r="I17" s="69">
        <v>62819.737999999998</v>
      </c>
      <c r="J17" s="69">
        <v>87530.573999999993</v>
      </c>
      <c r="K17" s="69">
        <v>67727.820000000007</v>
      </c>
      <c r="L17" s="69">
        <v>77025.3</v>
      </c>
      <c r="M17" s="69" t="s">
        <v>1199</v>
      </c>
      <c r="N17" s="69" t="s">
        <v>1199</v>
      </c>
      <c r="O17" s="69" t="s">
        <v>1199</v>
      </c>
      <c r="P17" s="69">
        <v>85787</v>
      </c>
      <c r="Q17" s="69">
        <v>84014</v>
      </c>
      <c r="R17" s="69">
        <v>82898.150999999998</v>
      </c>
      <c r="S17" s="69">
        <v>75768.114000000001</v>
      </c>
      <c r="T17" s="69">
        <v>72388.555999999997</v>
      </c>
      <c r="U17" s="69">
        <v>64079.078000000001</v>
      </c>
    </row>
    <row r="18" spans="1:21" ht="30" customHeight="1" x14ac:dyDescent="0.2">
      <c r="A18" s="110" t="s">
        <v>609</v>
      </c>
      <c r="B18" s="111" t="s">
        <v>888</v>
      </c>
      <c r="C18" s="112" t="s">
        <v>610</v>
      </c>
      <c r="D18" s="24" t="s">
        <v>1196</v>
      </c>
      <c r="E18" s="70" t="s">
        <v>1199</v>
      </c>
      <c r="F18" s="70">
        <v>6239.2039999999997</v>
      </c>
      <c r="G18" s="70">
        <v>5118.1840000000002</v>
      </c>
      <c r="H18" s="70">
        <v>6187.7910000000002</v>
      </c>
      <c r="I18" s="70">
        <v>6123.3209999999999</v>
      </c>
      <c r="J18" s="70">
        <v>7164.31</v>
      </c>
      <c r="K18" s="70">
        <v>7424.8440000000001</v>
      </c>
      <c r="L18" s="70">
        <v>7046.2939999999999</v>
      </c>
      <c r="M18" s="70" t="s">
        <v>1199</v>
      </c>
      <c r="N18" s="70" t="s">
        <v>1199</v>
      </c>
      <c r="O18" s="70" t="s">
        <v>1199</v>
      </c>
      <c r="P18" s="70">
        <v>8326.5859999999993</v>
      </c>
      <c r="Q18" s="70">
        <v>9285.5689999999995</v>
      </c>
      <c r="R18" s="70">
        <v>10660.213</v>
      </c>
      <c r="S18" s="70">
        <v>9491.4509999999991</v>
      </c>
      <c r="T18" s="70">
        <v>9809.5380000000005</v>
      </c>
      <c r="U18" s="70">
        <v>7964.9290000000001</v>
      </c>
    </row>
    <row r="19" spans="1:21" ht="30" customHeight="1" x14ac:dyDescent="0.2">
      <c r="A19" s="110" t="s">
        <v>611</v>
      </c>
      <c r="B19" s="111" t="s">
        <v>888</v>
      </c>
      <c r="C19" s="112" t="s">
        <v>612</v>
      </c>
      <c r="D19" s="23" t="s">
        <v>1195</v>
      </c>
      <c r="E19" s="69">
        <v>319051.90399999998</v>
      </c>
      <c r="F19" s="69">
        <v>259396.152</v>
      </c>
      <c r="G19" s="69">
        <v>273574.97899999999</v>
      </c>
      <c r="H19" s="69">
        <v>279787.03100000002</v>
      </c>
      <c r="I19" s="69">
        <v>322791.81</v>
      </c>
      <c r="J19" s="69">
        <v>251587.64</v>
      </c>
      <c r="K19" s="69">
        <v>276917.5</v>
      </c>
      <c r="L19" s="69">
        <v>246836.476</v>
      </c>
      <c r="M19" s="69">
        <v>249566.505</v>
      </c>
      <c r="N19" s="69">
        <v>237604</v>
      </c>
      <c r="O19" s="69">
        <v>275041</v>
      </c>
      <c r="P19" s="69">
        <v>280516</v>
      </c>
      <c r="Q19" s="69">
        <v>243563</v>
      </c>
      <c r="R19" s="69">
        <v>246234.285</v>
      </c>
      <c r="S19" s="69">
        <v>238652.18</v>
      </c>
      <c r="T19" s="69">
        <v>253772.234</v>
      </c>
      <c r="U19" s="69">
        <v>318200.48</v>
      </c>
    </row>
    <row r="20" spans="1:21" ht="30" customHeight="1" x14ac:dyDescent="0.2">
      <c r="A20" s="110" t="s">
        <v>611</v>
      </c>
      <c r="B20" s="111" t="s">
        <v>888</v>
      </c>
      <c r="C20" s="112" t="s">
        <v>612</v>
      </c>
      <c r="D20" s="24" t="s">
        <v>1196</v>
      </c>
      <c r="E20" s="70">
        <v>33634.75</v>
      </c>
      <c r="F20" s="70">
        <v>33713.571000000004</v>
      </c>
      <c r="G20" s="70">
        <v>31523.328000000001</v>
      </c>
      <c r="H20" s="70">
        <v>32131.659</v>
      </c>
      <c r="I20" s="70">
        <v>45009.54</v>
      </c>
      <c r="J20" s="70">
        <v>35001.692000000003</v>
      </c>
      <c r="K20" s="70">
        <v>38126.148999999998</v>
      </c>
      <c r="L20" s="70">
        <v>34641.731</v>
      </c>
      <c r="M20" s="70">
        <v>36736.279000000002</v>
      </c>
      <c r="N20" s="70">
        <v>31409</v>
      </c>
      <c r="O20" s="70">
        <v>30261</v>
      </c>
      <c r="P20" s="70">
        <v>30854.769</v>
      </c>
      <c r="Q20" s="70">
        <v>31542.481</v>
      </c>
      <c r="R20" s="70">
        <v>34626.578000000001</v>
      </c>
      <c r="S20" s="70">
        <v>47158.536999999997</v>
      </c>
      <c r="T20" s="70">
        <v>60443.421000000002</v>
      </c>
      <c r="U20" s="70">
        <v>55130.216999999997</v>
      </c>
    </row>
    <row r="21" spans="1:21" ht="30" customHeight="1" x14ac:dyDescent="0.2">
      <c r="A21" s="110" t="s">
        <v>613</v>
      </c>
      <c r="B21" s="111" t="s">
        <v>888</v>
      </c>
      <c r="C21" s="112" t="s">
        <v>614</v>
      </c>
      <c r="D21" s="23" t="s">
        <v>1195</v>
      </c>
      <c r="E21" s="69">
        <v>1525838.0379999999</v>
      </c>
      <c r="F21" s="69">
        <v>1559015.6189999999</v>
      </c>
      <c r="G21" s="69">
        <v>1537217.8470000001</v>
      </c>
      <c r="H21" s="69">
        <v>1271856.3289999999</v>
      </c>
      <c r="I21" s="69">
        <v>1488414.5930000001</v>
      </c>
      <c r="J21" s="69">
        <v>1501065.79</v>
      </c>
      <c r="K21" s="69">
        <v>2053518.12</v>
      </c>
      <c r="L21" s="69">
        <v>2196406.56</v>
      </c>
      <c r="M21" s="69">
        <v>2452970.1860000002</v>
      </c>
      <c r="N21" s="69">
        <v>2764418</v>
      </c>
      <c r="O21" s="69">
        <v>2937723</v>
      </c>
      <c r="P21" s="69">
        <v>2726562</v>
      </c>
      <c r="Q21" s="69">
        <v>2521545</v>
      </c>
      <c r="R21" s="69">
        <v>2342392.2400000002</v>
      </c>
      <c r="S21" s="69">
        <v>3147109.412</v>
      </c>
      <c r="T21" s="69">
        <v>2132865.7549999999</v>
      </c>
      <c r="U21" s="69">
        <v>2600712.6800000002</v>
      </c>
    </row>
    <row r="22" spans="1:21" ht="30" customHeight="1" x14ac:dyDescent="0.2">
      <c r="A22" s="110" t="s">
        <v>613</v>
      </c>
      <c r="B22" s="111" t="s">
        <v>888</v>
      </c>
      <c r="C22" s="112" t="s">
        <v>614</v>
      </c>
      <c r="D22" s="24" t="s">
        <v>1196</v>
      </c>
      <c r="E22" s="70">
        <v>138045.69899999999</v>
      </c>
      <c r="F22" s="70">
        <v>132176.90400000001</v>
      </c>
      <c r="G22" s="70">
        <v>124356.179</v>
      </c>
      <c r="H22" s="70">
        <v>148958.48800000001</v>
      </c>
      <c r="I22" s="70">
        <v>204532.035</v>
      </c>
      <c r="J22" s="70">
        <v>263562.40299999999</v>
      </c>
      <c r="K22" s="70">
        <v>222638.549</v>
      </c>
      <c r="L22" s="70">
        <v>205365.15400000001</v>
      </c>
      <c r="M22" s="70">
        <v>192554.378</v>
      </c>
      <c r="N22" s="70">
        <v>199354</v>
      </c>
      <c r="O22" s="70">
        <v>226422</v>
      </c>
      <c r="P22" s="70">
        <v>194001.552</v>
      </c>
      <c r="Q22" s="70">
        <v>183987.179</v>
      </c>
      <c r="R22" s="70">
        <v>190599.32699999999</v>
      </c>
      <c r="S22" s="70">
        <v>259695.845</v>
      </c>
      <c r="T22" s="70">
        <v>221087.42800000001</v>
      </c>
      <c r="U22" s="70">
        <v>208628.59299999999</v>
      </c>
    </row>
    <row r="24" spans="1:21" x14ac:dyDescent="0.2">
      <c r="A24" s="22" t="s">
        <v>1277</v>
      </c>
    </row>
    <row r="25" spans="1:21" x14ac:dyDescent="0.2">
      <c r="A25" s="21" t="s">
        <v>4</v>
      </c>
    </row>
    <row r="26" spans="1:21" x14ac:dyDescent="0.2">
      <c r="A26" t="s">
        <v>2</v>
      </c>
    </row>
    <row r="27" spans="1:21" x14ac:dyDescent="0.2">
      <c r="A27" t="s">
        <v>937</v>
      </c>
    </row>
  </sheetData>
  <mergeCells count="25">
    <mergeCell ref="C15:C16"/>
    <mergeCell ref="C17:C18"/>
    <mergeCell ref="C19:C20"/>
    <mergeCell ref="C21:C22"/>
    <mergeCell ref="A2:U2"/>
    <mergeCell ref="A5:U5"/>
    <mergeCell ref="A15:A16"/>
    <mergeCell ref="A17:A18"/>
    <mergeCell ref="A19:A20"/>
    <mergeCell ref="A21:A22"/>
    <mergeCell ref="B9:B10"/>
    <mergeCell ref="B11:B12"/>
    <mergeCell ref="B13:B14"/>
    <mergeCell ref="B15:B16"/>
    <mergeCell ref="B17:B18"/>
    <mergeCell ref="B19:B20"/>
    <mergeCell ref="B21:B22"/>
    <mergeCell ref="A8:B8"/>
    <mergeCell ref="C8:D8"/>
    <mergeCell ref="A9:A10"/>
    <mergeCell ref="A11:A12"/>
    <mergeCell ref="A13:A14"/>
    <mergeCell ref="C9:C10"/>
    <mergeCell ref="C11:C12"/>
    <mergeCell ref="C13:C14"/>
  </mergeCells>
  <pageMargins left="0.7" right="0.7" top="0.75" bottom="0.75" header="0.3" footer="0.3"/>
  <pageSetup paperSize="9"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U81"/>
  <sheetViews>
    <sheetView showGridLines="0" workbookViewId="0">
      <pane xSplit="4" ySplit="8" topLeftCell="E9" activePane="bottomRight" state="frozen"/>
      <selection pane="topRight"/>
      <selection pane="bottomLeft"/>
      <selection pane="bottomRight"/>
    </sheetView>
  </sheetViews>
  <sheetFormatPr baseColWidth="10" defaultRowHeight="12.75" x14ac:dyDescent="0.2"/>
  <cols>
    <col min="1" max="1" width="12.7109375" customWidth="1"/>
    <col min="2" max="2" width="5.7109375" customWidth="1"/>
    <col min="3" max="3" width="50.7109375" customWidth="1"/>
    <col min="4" max="4" width="8.7109375" customWidth="1"/>
    <col min="5" max="21" width="13.7109375" customWidth="1"/>
  </cols>
  <sheetData>
    <row r="1" spans="1:21" x14ac:dyDescent="0.2">
      <c r="U1" s="2" t="str">
        <f>HYPERLINK("#'Sommaire'!A1", "retour sommaire")</f>
        <v>retour sommaire</v>
      </c>
    </row>
    <row r="2" spans="1:21" ht="15" x14ac:dyDescent="0.2">
      <c r="A2" s="113" t="s">
        <v>1202</v>
      </c>
      <c r="B2" s="114"/>
      <c r="C2" s="114"/>
      <c r="D2" s="114"/>
      <c r="E2" s="114"/>
      <c r="F2" s="114"/>
      <c r="G2" s="114"/>
      <c r="H2" s="114"/>
      <c r="I2" s="114"/>
      <c r="J2" s="114"/>
      <c r="K2" s="114"/>
      <c r="L2" s="114"/>
      <c r="M2" s="114"/>
      <c r="N2" s="114"/>
      <c r="O2" s="114"/>
      <c r="P2" s="114"/>
      <c r="Q2" s="114"/>
      <c r="R2" s="114"/>
      <c r="S2" s="114"/>
      <c r="T2" s="114"/>
      <c r="U2" s="114"/>
    </row>
    <row r="5" spans="1:21" ht="15" x14ac:dyDescent="0.2">
      <c r="A5" s="113" t="s">
        <v>1278</v>
      </c>
      <c r="B5" s="114"/>
      <c r="C5" s="114"/>
      <c r="D5" s="114"/>
      <c r="E5" s="114"/>
      <c r="F5" s="114"/>
      <c r="G5" s="114"/>
      <c r="H5" s="114"/>
      <c r="I5" s="114"/>
      <c r="J5" s="114"/>
      <c r="K5" s="114"/>
      <c r="L5" s="114"/>
      <c r="M5" s="114"/>
      <c r="N5" s="114"/>
      <c r="O5" s="114"/>
      <c r="P5" s="114"/>
      <c r="Q5" s="114"/>
      <c r="R5" s="114"/>
      <c r="S5" s="114"/>
      <c r="T5" s="114"/>
      <c r="U5" s="114"/>
    </row>
    <row r="6" spans="1:21" x14ac:dyDescent="0.2">
      <c r="U6" s="7" t="s">
        <v>1204</v>
      </c>
    </row>
    <row r="7" spans="1:21" x14ac:dyDescent="0.2">
      <c r="U7" s="7" t="s">
        <v>1205</v>
      </c>
    </row>
    <row r="8" spans="1:21" x14ac:dyDescent="0.2">
      <c r="A8" s="107" t="s">
        <v>6</v>
      </c>
      <c r="B8" s="107" t="s">
        <v>1193</v>
      </c>
      <c r="C8" s="107" t="s">
        <v>7</v>
      </c>
      <c r="D8" s="107" t="s">
        <v>1194</v>
      </c>
      <c r="E8" s="8" t="s">
        <v>889</v>
      </c>
      <c r="F8" s="8" t="s">
        <v>890</v>
      </c>
      <c r="G8" s="8" t="s">
        <v>891</v>
      </c>
      <c r="H8" s="8" t="s">
        <v>892</v>
      </c>
      <c r="I8" s="8" t="s">
        <v>893</v>
      </c>
      <c r="J8" s="8" t="s">
        <v>894</v>
      </c>
      <c r="K8" s="8" t="s">
        <v>895</v>
      </c>
      <c r="L8" s="8" t="s">
        <v>896</v>
      </c>
      <c r="M8" s="8" t="s">
        <v>897</v>
      </c>
      <c r="N8" s="8" t="s">
        <v>898</v>
      </c>
      <c r="O8" s="8" t="s">
        <v>899</v>
      </c>
      <c r="P8" s="8" t="s">
        <v>900</v>
      </c>
      <c r="Q8" s="8" t="s">
        <v>901</v>
      </c>
      <c r="R8" s="8" t="s">
        <v>902</v>
      </c>
      <c r="S8" s="8" t="s">
        <v>903</v>
      </c>
      <c r="T8" s="8" t="s">
        <v>904</v>
      </c>
      <c r="U8" s="8" t="s">
        <v>905</v>
      </c>
    </row>
    <row r="9" spans="1:21" ht="30" customHeight="1" x14ac:dyDescent="0.2">
      <c r="A9" s="110" t="s">
        <v>615</v>
      </c>
      <c r="B9" s="111" t="s">
        <v>888</v>
      </c>
      <c r="C9" s="112" t="s">
        <v>616</v>
      </c>
      <c r="D9" s="23" t="s">
        <v>1195</v>
      </c>
      <c r="E9" s="71">
        <v>87891.9</v>
      </c>
      <c r="F9" s="71">
        <v>123129.8</v>
      </c>
      <c r="G9" s="71">
        <v>85722.1</v>
      </c>
      <c r="H9" s="71">
        <v>72076.2</v>
      </c>
      <c r="I9" s="71" t="s">
        <v>1199</v>
      </c>
      <c r="J9" s="71" t="s">
        <v>1199</v>
      </c>
      <c r="K9" s="71">
        <v>8650.9470000000001</v>
      </c>
      <c r="L9" s="71">
        <v>6620.3050000000003</v>
      </c>
      <c r="M9" s="71">
        <v>8152.5839999999998</v>
      </c>
      <c r="N9" s="71">
        <v>8283</v>
      </c>
      <c r="O9" s="71">
        <v>8773</v>
      </c>
      <c r="P9" s="71">
        <v>9004</v>
      </c>
      <c r="Q9" s="71">
        <v>10100</v>
      </c>
      <c r="R9" s="71">
        <v>8933.7070000000003</v>
      </c>
      <c r="S9" s="71">
        <v>8784.6299999999992</v>
      </c>
      <c r="T9" s="71" t="s">
        <v>1199</v>
      </c>
      <c r="U9" s="71" t="s">
        <v>1199</v>
      </c>
    </row>
    <row r="10" spans="1:21" ht="30" customHeight="1" x14ac:dyDescent="0.2">
      <c r="A10" s="110" t="s">
        <v>615</v>
      </c>
      <c r="B10" s="111" t="s">
        <v>888</v>
      </c>
      <c r="C10" s="112" t="s">
        <v>616</v>
      </c>
      <c r="D10" s="24" t="s">
        <v>1196</v>
      </c>
      <c r="E10" s="72">
        <v>140491</v>
      </c>
      <c r="F10" s="72">
        <v>208414</v>
      </c>
      <c r="G10" s="72">
        <v>340000</v>
      </c>
      <c r="H10" s="72">
        <v>294070</v>
      </c>
      <c r="I10" s="72" t="s">
        <v>1199</v>
      </c>
      <c r="J10" s="72" t="s">
        <v>1199</v>
      </c>
      <c r="K10" s="72">
        <v>53717.815000000002</v>
      </c>
      <c r="L10" s="72">
        <v>48662.462</v>
      </c>
      <c r="M10" s="72">
        <v>58752.417000000001</v>
      </c>
      <c r="N10" s="72">
        <v>53587</v>
      </c>
      <c r="O10" s="72">
        <v>54538</v>
      </c>
      <c r="P10" s="72">
        <v>58284.478999999999</v>
      </c>
      <c r="Q10" s="72">
        <v>62510.74</v>
      </c>
      <c r="R10" s="72">
        <v>35730.803</v>
      </c>
      <c r="S10" s="72">
        <v>41230.154000000002</v>
      </c>
      <c r="T10" s="72" t="s">
        <v>1199</v>
      </c>
      <c r="U10" s="72" t="s">
        <v>1199</v>
      </c>
    </row>
    <row r="11" spans="1:21" ht="30" customHeight="1" x14ac:dyDescent="0.2">
      <c r="A11" s="110" t="s">
        <v>617</v>
      </c>
      <c r="B11" s="111" t="s">
        <v>888</v>
      </c>
      <c r="C11" s="112" t="s">
        <v>618</v>
      </c>
      <c r="D11" s="23" t="s">
        <v>1195</v>
      </c>
      <c r="E11" s="71">
        <v>121116.9</v>
      </c>
      <c r="F11" s="71">
        <v>134995.70000000001</v>
      </c>
      <c r="G11" s="71">
        <v>121225.5</v>
      </c>
      <c r="H11" s="71">
        <v>118485.1</v>
      </c>
      <c r="I11" s="71">
        <v>117948.5</v>
      </c>
      <c r="J11" s="71">
        <v>77326</v>
      </c>
      <c r="K11" s="71">
        <v>36451</v>
      </c>
      <c r="L11" s="71">
        <v>42566.239000000001</v>
      </c>
      <c r="M11" s="71">
        <v>39105.074999999997</v>
      </c>
      <c r="N11" s="71">
        <v>50862</v>
      </c>
      <c r="O11" s="71">
        <v>46329</v>
      </c>
      <c r="P11" s="71">
        <v>46333</v>
      </c>
      <c r="Q11" s="71">
        <v>50110</v>
      </c>
      <c r="R11" s="71">
        <v>81433.072</v>
      </c>
      <c r="S11" s="71">
        <v>61420.838000000003</v>
      </c>
      <c r="T11" s="71">
        <v>63237.523000000001</v>
      </c>
      <c r="U11" s="71">
        <v>64081.387999999999</v>
      </c>
    </row>
    <row r="12" spans="1:21" ht="30" customHeight="1" x14ac:dyDescent="0.2">
      <c r="A12" s="110" t="s">
        <v>617</v>
      </c>
      <c r="B12" s="111" t="s">
        <v>888</v>
      </c>
      <c r="C12" s="112" t="s">
        <v>618</v>
      </c>
      <c r="D12" s="24" t="s">
        <v>1196</v>
      </c>
      <c r="E12" s="72">
        <v>387672</v>
      </c>
      <c r="F12" s="72">
        <v>444008</v>
      </c>
      <c r="G12" s="72">
        <v>408250</v>
      </c>
      <c r="H12" s="72">
        <v>402395</v>
      </c>
      <c r="I12" s="72">
        <v>402440</v>
      </c>
      <c r="J12" s="72">
        <v>309889</v>
      </c>
      <c r="K12" s="72">
        <v>70323.944000000003</v>
      </c>
      <c r="L12" s="72">
        <v>76057.718999999997</v>
      </c>
      <c r="M12" s="72">
        <v>66609.578999999998</v>
      </c>
      <c r="N12" s="72">
        <v>83123</v>
      </c>
      <c r="O12" s="72">
        <v>82569</v>
      </c>
      <c r="P12" s="72">
        <v>82652.891000000003</v>
      </c>
      <c r="Q12" s="72">
        <v>82848.043999999994</v>
      </c>
      <c r="R12" s="72">
        <v>214249.106</v>
      </c>
      <c r="S12" s="72">
        <v>80489.657000000007</v>
      </c>
      <c r="T12" s="72">
        <v>130032.04300000001</v>
      </c>
      <c r="U12" s="72">
        <v>161160.723</v>
      </c>
    </row>
    <row r="13" spans="1:21" ht="30" customHeight="1" x14ac:dyDescent="0.2">
      <c r="A13" s="110" t="s">
        <v>619</v>
      </c>
      <c r="B13" s="111" t="s">
        <v>888</v>
      </c>
      <c r="C13" s="112" t="s">
        <v>620</v>
      </c>
      <c r="D13" s="23" t="s">
        <v>1195</v>
      </c>
      <c r="E13" s="71">
        <v>55955.3</v>
      </c>
      <c r="F13" s="71">
        <v>69413.600000000006</v>
      </c>
      <c r="G13" s="71">
        <v>54878.1</v>
      </c>
      <c r="H13" s="71">
        <v>48276.5</v>
      </c>
      <c r="I13" s="71">
        <v>49413</v>
      </c>
      <c r="J13" s="71">
        <v>51410.21</v>
      </c>
      <c r="K13" s="71">
        <v>21783.358</v>
      </c>
      <c r="L13" s="71">
        <v>21544.725999999999</v>
      </c>
      <c r="M13" s="71">
        <v>21227.545999999998</v>
      </c>
      <c r="N13" s="71">
        <v>21819</v>
      </c>
      <c r="O13" s="71">
        <v>22174</v>
      </c>
      <c r="P13" s="71">
        <v>21763</v>
      </c>
      <c r="Q13" s="71">
        <v>20024</v>
      </c>
      <c r="R13" s="71">
        <v>54554.046000000002</v>
      </c>
      <c r="S13" s="71">
        <v>20302.483</v>
      </c>
      <c r="T13" s="71">
        <v>20724.010999999999</v>
      </c>
      <c r="U13" s="71">
        <v>16886.879000000001</v>
      </c>
    </row>
    <row r="14" spans="1:21" ht="30" customHeight="1" x14ac:dyDescent="0.2">
      <c r="A14" s="110" t="s">
        <v>619</v>
      </c>
      <c r="B14" s="111" t="s">
        <v>888</v>
      </c>
      <c r="C14" s="112" t="s">
        <v>620</v>
      </c>
      <c r="D14" s="24" t="s">
        <v>1196</v>
      </c>
      <c r="E14" s="72">
        <v>77300.2</v>
      </c>
      <c r="F14" s="72">
        <v>97227</v>
      </c>
      <c r="G14" s="72">
        <v>171423</v>
      </c>
      <c r="H14" s="72">
        <v>110339</v>
      </c>
      <c r="I14" s="72">
        <v>115878</v>
      </c>
      <c r="J14" s="72">
        <v>122949.1</v>
      </c>
      <c r="K14" s="72">
        <v>60505.955000000002</v>
      </c>
      <c r="L14" s="72">
        <v>61094.930999999997</v>
      </c>
      <c r="M14" s="72">
        <v>65532.83</v>
      </c>
      <c r="N14" s="72">
        <v>61352</v>
      </c>
      <c r="O14" s="72">
        <v>59189</v>
      </c>
      <c r="P14" s="72">
        <v>57362.232000000004</v>
      </c>
      <c r="Q14" s="72">
        <v>65045.400999999998</v>
      </c>
      <c r="R14" s="72">
        <v>163528.34299999999</v>
      </c>
      <c r="S14" s="72">
        <v>66923.857999999993</v>
      </c>
      <c r="T14" s="72">
        <v>77805.654999999999</v>
      </c>
      <c r="U14" s="72">
        <v>78107.088000000003</v>
      </c>
    </row>
    <row r="15" spans="1:21" ht="30" customHeight="1" x14ac:dyDescent="0.2">
      <c r="A15" s="110" t="s">
        <v>621</v>
      </c>
      <c r="B15" s="111" t="s">
        <v>888</v>
      </c>
      <c r="C15" s="112" t="s">
        <v>622</v>
      </c>
      <c r="D15" s="23" t="s">
        <v>1195</v>
      </c>
      <c r="E15" s="71">
        <v>64869.9</v>
      </c>
      <c r="F15" s="71">
        <v>63743.199999999997</v>
      </c>
      <c r="G15" s="71">
        <v>21364.5</v>
      </c>
      <c r="H15" s="71">
        <v>20533.2</v>
      </c>
      <c r="I15" s="71">
        <v>21620.3</v>
      </c>
      <c r="J15" s="71">
        <v>19257.2</v>
      </c>
      <c r="K15" s="71">
        <v>17248.55</v>
      </c>
      <c r="L15" s="71">
        <v>18181.859</v>
      </c>
      <c r="M15" s="71">
        <v>15748.986999999999</v>
      </c>
      <c r="N15" s="71">
        <v>15422</v>
      </c>
      <c r="O15" s="71">
        <v>30944</v>
      </c>
      <c r="P15" s="71">
        <v>31073</v>
      </c>
      <c r="Q15" s="71">
        <v>13645.215</v>
      </c>
      <c r="R15" s="71">
        <v>14001.029</v>
      </c>
      <c r="S15" s="71">
        <v>12920.123</v>
      </c>
      <c r="T15" s="71">
        <v>14050.137000000001</v>
      </c>
      <c r="U15" s="71">
        <v>12889.688</v>
      </c>
    </row>
    <row r="16" spans="1:21" ht="30" customHeight="1" x14ac:dyDescent="0.2">
      <c r="A16" s="110" t="s">
        <v>621</v>
      </c>
      <c r="B16" s="111" t="s">
        <v>888</v>
      </c>
      <c r="C16" s="112" t="s">
        <v>622</v>
      </c>
      <c r="D16" s="24" t="s">
        <v>1196</v>
      </c>
      <c r="E16" s="72">
        <v>169807</v>
      </c>
      <c r="F16" s="72">
        <v>187985</v>
      </c>
      <c r="G16" s="72">
        <v>59755</v>
      </c>
      <c r="H16" s="72">
        <v>62101</v>
      </c>
      <c r="I16" s="72">
        <v>72887</v>
      </c>
      <c r="J16" s="72">
        <v>71814</v>
      </c>
      <c r="K16" s="72">
        <v>56557.652000000002</v>
      </c>
      <c r="L16" s="72">
        <v>70913.116999999998</v>
      </c>
      <c r="M16" s="72">
        <v>64323.96</v>
      </c>
      <c r="N16" s="72">
        <v>64040</v>
      </c>
      <c r="O16" s="72">
        <v>84299</v>
      </c>
      <c r="P16" s="72">
        <v>81071.899999999994</v>
      </c>
      <c r="Q16" s="72">
        <v>36589.42</v>
      </c>
      <c r="R16" s="72">
        <v>40690.483</v>
      </c>
      <c r="S16" s="72">
        <v>39814.894999999997</v>
      </c>
      <c r="T16" s="72">
        <v>51048.872000000003</v>
      </c>
      <c r="U16" s="72">
        <v>49602.080999999998</v>
      </c>
    </row>
    <row r="17" spans="1:21" ht="30" customHeight="1" x14ac:dyDescent="0.2">
      <c r="A17" s="110" t="s">
        <v>623</v>
      </c>
      <c r="B17" s="111" t="s">
        <v>888</v>
      </c>
      <c r="C17" s="112" t="s">
        <v>624</v>
      </c>
      <c r="D17" s="23" t="s">
        <v>1195</v>
      </c>
      <c r="E17" s="71">
        <v>102951.2</v>
      </c>
      <c r="F17" s="71">
        <v>106956.8</v>
      </c>
      <c r="G17" s="71">
        <v>107054.2</v>
      </c>
      <c r="H17" s="71">
        <v>121787.7</v>
      </c>
      <c r="I17" s="71">
        <v>155447</v>
      </c>
      <c r="J17" s="71">
        <v>208410.64300000001</v>
      </c>
      <c r="K17" s="71">
        <v>202296.693</v>
      </c>
      <c r="L17" s="71">
        <v>191463.38099999999</v>
      </c>
      <c r="M17" s="71">
        <v>200903.59099999999</v>
      </c>
      <c r="N17" s="71">
        <v>203958</v>
      </c>
      <c r="O17" s="71">
        <v>203860</v>
      </c>
      <c r="P17" s="71">
        <v>199489</v>
      </c>
      <c r="Q17" s="71">
        <v>187885</v>
      </c>
      <c r="R17" s="71">
        <v>195314.43900000001</v>
      </c>
      <c r="S17" s="71">
        <v>132698.242</v>
      </c>
      <c r="T17" s="71">
        <v>120503.708</v>
      </c>
      <c r="U17" s="71">
        <v>110262.016</v>
      </c>
    </row>
    <row r="18" spans="1:21" ht="30" customHeight="1" x14ac:dyDescent="0.2">
      <c r="A18" s="110" t="s">
        <v>623</v>
      </c>
      <c r="B18" s="111" t="s">
        <v>888</v>
      </c>
      <c r="C18" s="112" t="s">
        <v>624</v>
      </c>
      <c r="D18" s="24" t="s">
        <v>1196</v>
      </c>
      <c r="E18" s="72">
        <v>438572</v>
      </c>
      <c r="F18" s="72">
        <v>470610</v>
      </c>
      <c r="G18" s="72">
        <v>321164</v>
      </c>
      <c r="H18" s="72">
        <v>371452.8</v>
      </c>
      <c r="I18" s="72">
        <v>403543</v>
      </c>
      <c r="J18" s="72">
        <v>529742.81700000004</v>
      </c>
      <c r="K18" s="72">
        <v>588845.35900000005</v>
      </c>
      <c r="L18" s="72">
        <v>571529.10100000002</v>
      </c>
      <c r="M18" s="72">
        <v>600526.65</v>
      </c>
      <c r="N18" s="72">
        <v>620500</v>
      </c>
      <c r="O18" s="72">
        <v>565182</v>
      </c>
      <c r="P18" s="72">
        <v>552834.01</v>
      </c>
      <c r="Q18" s="72">
        <v>561916.14899999998</v>
      </c>
      <c r="R18" s="72">
        <v>627347.42299999995</v>
      </c>
      <c r="S18" s="72">
        <v>501735.26799999998</v>
      </c>
      <c r="T18" s="72">
        <v>521573.46299999999</v>
      </c>
      <c r="U18" s="72">
        <v>667853.56299999997</v>
      </c>
    </row>
    <row r="19" spans="1:21" ht="30" customHeight="1" x14ac:dyDescent="0.2">
      <c r="A19" s="110" t="s">
        <v>625</v>
      </c>
      <c r="B19" s="111" t="s">
        <v>888</v>
      </c>
      <c r="C19" s="112" t="s">
        <v>626</v>
      </c>
      <c r="D19" s="23" t="s">
        <v>1195</v>
      </c>
      <c r="E19" s="71">
        <v>0</v>
      </c>
      <c r="F19" s="71">
        <v>0</v>
      </c>
      <c r="G19" s="71">
        <v>0</v>
      </c>
      <c r="H19" s="71">
        <v>0</v>
      </c>
      <c r="I19" s="71">
        <v>0</v>
      </c>
      <c r="J19" s="71">
        <v>0</v>
      </c>
      <c r="K19" s="71">
        <v>0</v>
      </c>
      <c r="L19" s="71">
        <v>0</v>
      </c>
      <c r="M19" s="71">
        <v>0</v>
      </c>
      <c r="N19" s="71">
        <v>0</v>
      </c>
      <c r="O19" s="71">
        <v>0</v>
      </c>
      <c r="P19" s="71">
        <v>0</v>
      </c>
      <c r="Q19" s="71">
        <v>0</v>
      </c>
      <c r="R19" s="71" t="s">
        <v>1199</v>
      </c>
      <c r="S19" s="71" t="s">
        <v>1199</v>
      </c>
      <c r="T19" s="71">
        <v>0</v>
      </c>
      <c r="U19" s="71">
        <v>0</v>
      </c>
    </row>
    <row r="20" spans="1:21" ht="30" customHeight="1" x14ac:dyDescent="0.2">
      <c r="A20" s="110" t="s">
        <v>625</v>
      </c>
      <c r="B20" s="111" t="s">
        <v>888</v>
      </c>
      <c r="C20" s="112" t="s">
        <v>626</v>
      </c>
      <c r="D20" s="24" t="s">
        <v>1196</v>
      </c>
      <c r="E20" s="72">
        <v>0</v>
      </c>
      <c r="F20" s="72">
        <v>0</v>
      </c>
      <c r="G20" s="72">
        <v>0</v>
      </c>
      <c r="H20" s="72">
        <v>0</v>
      </c>
      <c r="I20" s="72">
        <v>0</v>
      </c>
      <c r="J20" s="72">
        <v>0</v>
      </c>
      <c r="K20" s="72">
        <v>0</v>
      </c>
      <c r="L20" s="72">
        <v>0</v>
      </c>
      <c r="M20" s="72">
        <v>0</v>
      </c>
      <c r="N20" s="72">
        <v>0</v>
      </c>
      <c r="O20" s="72">
        <v>0</v>
      </c>
      <c r="P20" s="72">
        <v>0</v>
      </c>
      <c r="Q20" s="72">
        <v>0</v>
      </c>
      <c r="R20" s="72" t="s">
        <v>1199</v>
      </c>
      <c r="S20" s="72" t="s">
        <v>1199</v>
      </c>
      <c r="T20" s="72">
        <v>0</v>
      </c>
      <c r="U20" s="72">
        <v>0</v>
      </c>
    </row>
    <row r="21" spans="1:21" ht="30" customHeight="1" x14ac:dyDescent="0.2">
      <c r="A21" s="110" t="s">
        <v>627</v>
      </c>
      <c r="B21" s="111" t="s">
        <v>888</v>
      </c>
      <c r="C21" s="112" t="s">
        <v>628</v>
      </c>
      <c r="D21" s="23" t="s">
        <v>1195</v>
      </c>
      <c r="E21" s="71" t="s">
        <v>1199</v>
      </c>
      <c r="F21" s="71">
        <v>12032.6</v>
      </c>
      <c r="G21" s="71">
        <v>12043.5</v>
      </c>
      <c r="H21" s="71">
        <v>13701.1</v>
      </c>
      <c r="I21" s="71">
        <v>0</v>
      </c>
      <c r="J21" s="71">
        <v>0</v>
      </c>
      <c r="K21" s="71">
        <v>0</v>
      </c>
      <c r="L21" s="71" t="s">
        <v>1199</v>
      </c>
      <c r="M21" s="71" t="s">
        <v>1199</v>
      </c>
      <c r="N21" s="71" t="s">
        <v>1199</v>
      </c>
      <c r="O21" s="71" t="s">
        <v>1199</v>
      </c>
      <c r="P21" s="71" t="s">
        <v>1199</v>
      </c>
      <c r="Q21" s="71" t="s">
        <v>1199</v>
      </c>
      <c r="R21" s="71">
        <v>0</v>
      </c>
      <c r="S21" s="71" t="s">
        <v>1199</v>
      </c>
      <c r="T21" s="71" t="s">
        <v>1199</v>
      </c>
      <c r="U21" s="71" t="s">
        <v>1199</v>
      </c>
    </row>
    <row r="22" spans="1:21" ht="30" customHeight="1" x14ac:dyDescent="0.2">
      <c r="A22" s="110" t="s">
        <v>627</v>
      </c>
      <c r="B22" s="111" t="s">
        <v>888</v>
      </c>
      <c r="C22" s="112" t="s">
        <v>628</v>
      </c>
      <c r="D22" s="24" t="s">
        <v>1196</v>
      </c>
      <c r="E22" s="72" t="s">
        <v>1199</v>
      </c>
      <c r="F22" s="72">
        <v>15041</v>
      </c>
      <c r="G22" s="72">
        <v>15415</v>
      </c>
      <c r="H22" s="72">
        <v>16715.3</v>
      </c>
      <c r="I22" s="72">
        <v>0</v>
      </c>
      <c r="J22" s="72">
        <v>0</v>
      </c>
      <c r="K22" s="72">
        <v>0</v>
      </c>
      <c r="L22" s="72" t="s">
        <v>1199</v>
      </c>
      <c r="M22" s="72" t="s">
        <v>1199</v>
      </c>
      <c r="N22" s="72" t="s">
        <v>1199</v>
      </c>
      <c r="O22" s="72" t="s">
        <v>1199</v>
      </c>
      <c r="P22" s="72" t="s">
        <v>1199</v>
      </c>
      <c r="Q22" s="72" t="s">
        <v>1199</v>
      </c>
      <c r="R22" s="72">
        <v>0</v>
      </c>
      <c r="S22" s="72" t="s">
        <v>1199</v>
      </c>
      <c r="T22" s="72" t="s">
        <v>1199</v>
      </c>
      <c r="U22" s="72" t="s">
        <v>1199</v>
      </c>
    </row>
    <row r="23" spans="1:21" ht="30" customHeight="1" x14ac:dyDescent="0.2">
      <c r="A23" s="110" t="s">
        <v>629</v>
      </c>
      <c r="B23" s="111" t="s">
        <v>888</v>
      </c>
      <c r="C23" s="112" t="s">
        <v>630</v>
      </c>
      <c r="D23" s="23" t="s">
        <v>1195</v>
      </c>
      <c r="E23" s="71" t="s">
        <v>1199</v>
      </c>
      <c r="F23" s="71">
        <v>14706.6</v>
      </c>
      <c r="G23" s="71">
        <v>14719.9</v>
      </c>
      <c r="H23" s="71">
        <v>16745.900000000001</v>
      </c>
      <c r="I23" s="71">
        <v>0</v>
      </c>
      <c r="J23" s="71" t="s">
        <v>1199</v>
      </c>
      <c r="K23" s="71" t="s">
        <v>1199</v>
      </c>
      <c r="L23" s="71" t="s">
        <v>1199</v>
      </c>
      <c r="M23" s="71" t="s">
        <v>1199</v>
      </c>
      <c r="N23" s="71">
        <v>0</v>
      </c>
      <c r="O23" s="71" t="s">
        <v>1199</v>
      </c>
      <c r="P23" s="71" t="s">
        <v>1199</v>
      </c>
      <c r="Q23" s="71" t="s">
        <v>1199</v>
      </c>
      <c r="R23" s="71" t="s">
        <v>1199</v>
      </c>
      <c r="S23" s="71" t="s">
        <v>1199</v>
      </c>
      <c r="T23" s="71" t="s">
        <v>1199</v>
      </c>
      <c r="U23" s="71" t="s">
        <v>1199</v>
      </c>
    </row>
    <row r="24" spans="1:21" ht="30" customHeight="1" x14ac:dyDescent="0.2">
      <c r="A24" s="110" t="s">
        <v>629</v>
      </c>
      <c r="B24" s="111" t="s">
        <v>888</v>
      </c>
      <c r="C24" s="112" t="s">
        <v>630</v>
      </c>
      <c r="D24" s="24" t="s">
        <v>1196</v>
      </c>
      <c r="E24" s="72" t="s">
        <v>1199</v>
      </c>
      <c r="F24" s="72">
        <v>22060</v>
      </c>
      <c r="G24" s="72">
        <v>23553</v>
      </c>
      <c r="H24" s="72">
        <v>27295.7</v>
      </c>
      <c r="I24" s="72">
        <v>0</v>
      </c>
      <c r="J24" s="72" t="s">
        <v>1199</v>
      </c>
      <c r="K24" s="72" t="s">
        <v>1199</v>
      </c>
      <c r="L24" s="72" t="s">
        <v>1199</v>
      </c>
      <c r="M24" s="72" t="s">
        <v>1199</v>
      </c>
      <c r="N24" s="72">
        <v>0</v>
      </c>
      <c r="O24" s="72" t="s">
        <v>1199</v>
      </c>
      <c r="P24" s="72" t="s">
        <v>1199</v>
      </c>
      <c r="Q24" s="72" t="s">
        <v>1199</v>
      </c>
      <c r="R24" s="72" t="s">
        <v>1199</v>
      </c>
      <c r="S24" s="72" t="s">
        <v>1199</v>
      </c>
      <c r="T24" s="72" t="s">
        <v>1199</v>
      </c>
      <c r="U24" s="72" t="s">
        <v>1199</v>
      </c>
    </row>
    <row r="25" spans="1:21" ht="30" customHeight="1" x14ac:dyDescent="0.2">
      <c r="A25" s="110" t="s">
        <v>631</v>
      </c>
      <c r="B25" s="111" t="s">
        <v>888</v>
      </c>
      <c r="C25" s="112" t="s">
        <v>632</v>
      </c>
      <c r="D25" s="23" t="s">
        <v>1195</v>
      </c>
      <c r="E25" s="71">
        <v>36124.1</v>
      </c>
      <c r="F25" s="71">
        <v>26222.1</v>
      </c>
      <c r="G25" s="71">
        <v>24721.599999999999</v>
      </c>
      <c r="H25" s="71">
        <v>28181.8</v>
      </c>
      <c r="I25" s="71">
        <v>32123.599999999999</v>
      </c>
      <c r="J25" s="71">
        <v>29257.183000000001</v>
      </c>
      <c r="K25" s="71">
        <v>27762.262999999999</v>
      </c>
      <c r="L25" s="71">
        <v>27517.272000000001</v>
      </c>
      <c r="M25" s="71">
        <v>28200.723000000002</v>
      </c>
      <c r="N25" s="71">
        <v>18196</v>
      </c>
      <c r="O25" s="71">
        <v>11041</v>
      </c>
      <c r="P25" s="71">
        <v>19837</v>
      </c>
      <c r="Q25" s="71">
        <v>23709.279999999999</v>
      </c>
      <c r="R25" s="71">
        <v>20613.457999999999</v>
      </c>
      <c r="S25" s="71">
        <v>20450.493999999999</v>
      </c>
      <c r="T25" s="71">
        <v>21193.620999999999</v>
      </c>
      <c r="U25" s="71">
        <v>24560.827000000001</v>
      </c>
    </row>
    <row r="26" spans="1:21" ht="30" customHeight="1" x14ac:dyDescent="0.2">
      <c r="A26" s="110" t="s">
        <v>631</v>
      </c>
      <c r="B26" s="111" t="s">
        <v>888</v>
      </c>
      <c r="C26" s="112" t="s">
        <v>632</v>
      </c>
      <c r="D26" s="24" t="s">
        <v>1196</v>
      </c>
      <c r="E26" s="72">
        <v>127046</v>
      </c>
      <c r="F26" s="72">
        <v>107638</v>
      </c>
      <c r="G26" s="72">
        <v>128560</v>
      </c>
      <c r="H26" s="72">
        <v>143703</v>
      </c>
      <c r="I26" s="72">
        <v>161381</v>
      </c>
      <c r="J26" s="72">
        <v>156609.003</v>
      </c>
      <c r="K26" s="72">
        <v>166712.37400000001</v>
      </c>
      <c r="L26" s="72">
        <v>165271.27499999999</v>
      </c>
      <c r="M26" s="72">
        <v>165046.57999999999</v>
      </c>
      <c r="N26" s="72">
        <v>126526</v>
      </c>
      <c r="O26" s="72">
        <v>90521</v>
      </c>
      <c r="P26" s="72">
        <v>160037.86600000001</v>
      </c>
      <c r="Q26" s="72">
        <v>205195.81299999999</v>
      </c>
      <c r="R26" s="72">
        <v>195205.34700000001</v>
      </c>
      <c r="S26" s="72">
        <v>202609.027</v>
      </c>
      <c r="T26" s="72">
        <v>169816.47399999999</v>
      </c>
      <c r="U26" s="72">
        <v>206148.125</v>
      </c>
    </row>
    <row r="27" spans="1:21" ht="30" customHeight="1" x14ac:dyDescent="0.2">
      <c r="A27" s="110" t="s">
        <v>633</v>
      </c>
      <c r="B27" s="111" t="s">
        <v>888</v>
      </c>
      <c r="C27" s="112" t="s">
        <v>634</v>
      </c>
      <c r="D27" s="23" t="s">
        <v>1195</v>
      </c>
      <c r="E27" s="71">
        <v>21982.7</v>
      </c>
      <c r="F27" s="71">
        <v>23784.3</v>
      </c>
      <c r="G27" s="71">
        <v>17872.5</v>
      </c>
      <c r="H27" s="71">
        <v>17218</v>
      </c>
      <c r="I27" s="71">
        <v>17427.5</v>
      </c>
      <c r="J27" s="71">
        <v>21918.798999999999</v>
      </c>
      <c r="K27" s="71">
        <v>18069.797999999999</v>
      </c>
      <c r="L27" s="71">
        <v>17480.010999999999</v>
      </c>
      <c r="M27" s="71">
        <v>19746.412</v>
      </c>
      <c r="N27" s="71">
        <v>19940</v>
      </c>
      <c r="O27" s="71">
        <v>19952</v>
      </c>
      <c r="P27" s="71">
        <v>21593</v>
      </c>
      <c r="Q27" s="71">
        <v>23919.633000000002</v>
      </c>
      <c r="R27" s="71">
        <v>24473.075000000001</v>
      </c>
      <c r="S27" s="71">
        <v>23179.812000000002</v>
      </c>
      <c r="T27" s="71">
        <v>24776.463</v>
      </c>
      <c r="U27" s="71">
        <v>26839.148000000001</v>
      </c>
    </row>
    <row r="28" spans="1:21" ht="30" customHeight="1" x14ac:dyDescent="0.2">
      <c r="A28" s="110" t="s">
        <v>633</v>
      </c>
      <c r="B28" s="111" t="s">
        <v>888</v>
      </c>
      <c r="C28" s="112" t="s">
        <v>634</v>
      </c>
      <c r="D28" s="24" t="s">
        <v>1196</v>
      </c>
      <c r="E28" s="72">
        <v>199135</v>
      </c>
      <c r="F28" s="72">
        <v>234439</v>
      </c>
      <c r="G28" s="72">
        <v>80048</v>
      </c>
      <c r="H28" s="72">
        <v>79624</v>
      </c>
      <c r="I28" s="72">
        <v>83952</v>
      </c>
      <c r="J28" s="72">
        <v>104568.68700000001</v>
      </c>
      <c r="K28" s="72">
        <v>86315.176000000007</v>
      </c>
      <c r="L28" s="72">
        <v>102604.497</v>
      </c>
      <c r="M28" s="72">
        <v>112428.235</v>
      </c>
      <c r="N28" s="72">
        <v>115980</v>
      </c>
      <c r="O28" s="72">
        <v>118257</v>
      </c>
      <c r="P28" s="72">
        <v>127238.348</v>
      </c>
      <c r="Q28" s="72">
        <v>143069.25399999999</v>
      </c>
      <c r="R28" s="72">
        <v>155513.03599999999</v>
      </c>
      <c r="S28" s="72">
        <v>153343.144</v>
      </c>
      <c r="T28" s="72">
        <v>180994.55100000001</v>
      </c>
      <c r="U28" s="72">
        <v>223601.291</v>
      </c>
    </row>
    <row r="29" spans="1:21" ht="30" customHeight="1" x14ac:dyDescent="0.2">
      <c r="A29" s="110" t="s">
        <v>635</v>
      </c>
      <c r="B29" s="111" t="s">
        <v>888</v>
      </c>
      <c r="C29" s="112" t="s">
        <v>636</v>
      </c>
      <c r="D29" s="23" t="s">
        <v>1195</v>
      </c>
      <c r="E29" s="71">
        <v>69266.5</v>
      </c>
      <c r="F29" s="71">
        <v>68904.7</v>
      </c>
      <c r="G29" s="71">
        <v>65928.899999999994</v>
      </c>
      <c r="H29" s="71">
        <v>65803.7</v>
      </c>
      <c r="I29" s="71">
        <v>63464.26</v>
      </c>
      <c r="J29" s="71">
        <v>62730.34</v>
      </c>
      <c r="K29" s="71">
        <v>63602.057000000001</v>
      </c>
      <c r="L29" s="71">
        <v>60140.184000000001</v>
      </c>
      <c r="M29" s="71">
        <v>64526.122000000003</v>
      </c>
      <c r="N29" s="71">
        <v>66676</v>
      </c>
      <c r="O29" s="71">
        <v>68703</v>
      </c>
      <c r="P29" s="71">
        <v>65954</v>
      </c>
      <c r="Q29" s="71">
        <v>67005.039999999994</v>
      </c>
      <c r="R29" s="71">
        <v>62757.296000000002</v>
      </c>
      <c r="S29" s="71">
        <v>59716.321000000004</v>
      </c>
      <c r="T29" s="71">
        <v>62821.317000000003</v>
      </c>
      <c r="U29" s="71">
        <v>53757.377</v>
      </c>
    </row>
    <row r="30" spans="1:21" ht="30" customHeight="1" x14ac:dyDescent="0.2">
      <c r="A30" s="110" t="s">
        <v>635</v>
      </c>
      <c r="B30" s="111" t="s">
        <v>888</v>
      </c>
      <c r="C30" s="112" t="s">
        <v>636</v>
      </c>
      <c r="D30" s="24" t="s">
        <v>1196</v>
      </c>
      <c r="E30" s="72">
        <v>388070.8</v>
      </c>
      <c r="F30" s="72">
        <v>398720</v>
      </c>
      <c r="G30" s="72">
        <v>299692</v>
      </c>
      <c r="H30" s="72">
        <v>304332</v>
      </c>
      <c r="I30" s="72">
        <v>305761</v>
      </c>
      <c r="J30" s="72">
        <v>290395.89500000002</v>
      </c>
      <c r="K30" s="72">
        <v>325452.43300000002</v>
      </c>
      <c r="L30" s="72">
        <v>332000.44400000002</v>
      </c>
      <c r="M30" s="72">
        <v>358332.53899999999</v>
      </c>
      <c r="N30" s="72">
        <v>365015</v>
      </c>
      <c r="O30" s="72">
        <v>371285</v>
      </c>
      <c r="P30" s="72">
        <v>361916.77500000002</v>
      </c>
      <c r="Q30" s="72">
        <v>362424.97499999998</v>
      </c>
      <c r="R30" s="72">
        <v>354302.58</v>
      </c>
      <c r="S30" s="72">
        <v>352519.02</v>
      </c>
      <c r="T30" s="72">
        <v>397710.799</v>
      </c>
      <c r="U30" s="72">
        <v>427351.94</v>
      </c>
    </row>
    <row r="31" spans="1:21" ht="30" customHeight="1" x14ac:dyDescent="0.2">
      <c r="A31" s="110" t="s">
        <v>637</v>
      </c>
      <c r="B31" s="111" t="s">
        <v>888</v>
      </c>
      <c r="C31" s="112" t="s">
        <v>638</v>
      </c>
      <c r="D31" s="23" t="s">
        <v>1195</v>
      </c>
      <c r="E31" s="71">
        <v>18884.8</v>
      </c>
      <c r="F31" s="71">
        <v>16288.5</v>
      </c>
      <c r="G31" s="71">
        <v>184.1</v>
      </c>
      <c r="H31" s="71">
        <v>193.5</v>
      </c>
      <c r="I31" s="71">
        <v>215.5</v>
      </c>
      <c r="J31" s="71">
        <v>756.99199999999996</v>
      </c>
      <c r="K31" s="71">
        <v>885.89599999999996</v>
      </c>
      <c r="L31" s="71" t="s">
        <v>1199</v>
      </c>
      <c r="M31" s="71">
        <v>5467.8239999999996</v>
      </c>
      <c r="N31" s="71">
        <v>5461</v>
      </c>
      <c r="O31" s="71">
        <v>3005</v>
      </c>
      <c r="P31" s="71">
        <v>1031</v>
      </c>
      <c r="Q31" s="71">
        <v>749.64800000000002</v>
      </c>
      <c r="R31" s="71">
        <v>999.38699999999994</v>
      </c>
      <c r="S31" s="71">
        <v>1169.0930000000001</v>
      </c>
      <c r="T31" s="71">
        <v>1096.2829999999999</v>
      </c>
      <c r="U31" s="71">
        <v>1077.925</v>
      </c>
    </row>
    <row r="32" spans="1:21" ht="30" customHeight="1" x14ac:dyDescent="0.2">
      <c r="A32" s="110" t="s">
        <v>637</v>
      </c>
      <c r="B32" s="111" t="s">
        <v>888</v>
      </c>
      <c r="C32" s="112" t="s">
        <v>638</v>
      </c>
      <c r="D32" s="24" t="s">
        <v>1196</v>
      </c>
      <c r="E32" s="72">
        <v>117237</v>
      </c>
      <c r="F32" s="72">
        <v>105297</v>
      </c>
      <c r="G32" s="72">
        <v>2350</v>
      </c>
      <c r="H32" s="72">
        <v>2572</v>
      </c>
      <c r="I32" s="72">
        <v>2859</v>
      </c>
      <c r="J32" s="72">
        <v>10807.704</v>
      </c>
      <c r="K32" s="72">
        <v>16396.760999999999</v>
      </c>
      <c r="L32" s="72" t="s">
        <v>1199</v>
      </c>
      <c r="M32" s="72">
        <v>77305.471999999994</v>
      </c>
      <c r="N32" s="72">
        <v>77028</v>
      </c>
      <c r="O32" s="72">
        <v>48877</v>
      </c>
      <c r="P32" s="72">
        <v>21891.82</v>
      </c>
      <c r="Q32" s="72">
        <v>16897.535</v>
      </c>
      <c r="R32" s="72">
        <v>23135.350999999999</v>
      </c>
      <c r="S32" s="72">
        <v>24809.865000000002</v>
      </c>
      <c r="T32" s="72">
        <v>20929.14</v>
      </c>
      <c r="U32" s="72">
        <v>25136.694</v>
      </c>
    </row>
    <row r="33" spans="1:21" ht="30" customHeight="1" x14ac:dyDescent="0.2">
      <c r="A33" s="110" t="s">
        <v>639</v>
      </c>
      <c r="B33" s="111" t="s">
        <v>888</v>
      </c>
      <c r="C33" s="112" t="s">
        <v>640</v>
      </c>
      <c r="D33" s="23" t="s">
        <v>1195</v>
      </c>
      <c r="E33" s="71">
        <v>38342</v>
      </c>
      <c r="F33" s="71">
        <v>33070.699999999997</v>
      </c>
      <c r="G33" s="71">
        <v>53696.2</v>
      </c>
      <c r="H33" s="71">
        <v>56828.9</v>
      </c>
      <c r="I33" s="71">
        <v>56189.1</v>
      </c>
      <c r="J33" s="71">
        <v>62901.860999999997</v>
      </c>
      <c r="K33" s="71">
        <v>62340.052000000003</v>
      </c>
      <c r="L33" s="71">
        <v>56477.546999999999</v>
      </c>
      <c r="M33" s="71">
        <v>60222.968999999997</v>
      </c>
      <c r="N33" s="71">
        <v>60174</v>
      </c>
      <c r="O33" s="71">
        <v>52457</v>
      </c>
      <c r="P33" s="71">
        <v>51086</v>
      </c>
      <c r="Q33" s="71">
        <v>49110.985999999997</v>
      </c>
      <c r="R33" s="71">
        <v>51448.326000000001</v>
      </c>
      <c r="S33" s="71">
        <v>55718.16</v>
      </c>
      <c r="T33" s="71">
        <v>52266.142999999996</v>
      </c>
      <c r="U33" s="71">
        <v>51909.201000000001</v>
      </c>
    </row>
    <row r="34" spans="1:21" ht="30" customHeight="1" x14ac:dyDescent="0.2">
      <c r="A34" s="110" t="s">
        <v>639</v>
      </c>
      <c r="B34" s="111" t="s">
        <v>888</v>
      </c>
      <c r="C34" s="112" t="s">
        <v>640</v>
      </c>
      <c r="D34" s="24" t="s">
        <v>1196</v>
      </c>
      <c r="E34" s="72">
        <v>351486</v>
      </c>
      <c r="F34" s="72">
        <v>306023</v>
      </c>
      <c r="G34" s="72">
        <v>409587</v>
      </c>
      <c r="H34" s="72">
        <v>443500</v>
      </c>
      <c r="I34" s="72">
        <v>498500</v>
      </c>
      <c r="J34" s="72">
        <v>480064.70799999998</v>
      </c>
      <c r="K34" s="72">
        <v>518840.96799999999</v>
      </c>
      <c r="L34" s="72">
        <v>497811.40600000002</v>
      </c>
      <c r="M34" s="72">
        <v>523813.54200000002</v>
      </c>
      <c r="N34" s="72">
        <v>527706</v>
      </c>
      <c r="O34" s="72">
        <v>547426</v>
      </c>
      <c r="P34" s="72">
        <v>553338.19200000004</v>
      </c>
      <c r="Q34" s="72">
        <v>530972.84</v>
      </c>
      <c r="R34" s="72">
        <v>602025.82700000005</v>
      </c>
      <c r="S34" s="72">
        <v>682812.88399999996</v>
      </c>
      <c r="T34" s="72">
        <v>680388.14599999995</v>
      </c>
      <c r="U34" s="72">
        <v>693674.88800000004</v>
      </c>
    </row>
    <row r="35" spans="1:21" ht="30" customHeight="1" x14ac:dyDescent="0.2">
      <c r="A35" s="110" t="s">
        <v>641</v>
      </c>
      <c r="B35" s="111" t="s">
        <v>888</v>
      </c>
      <c r="C35" s="112" t="s">
        <v>642</v>
      </c>
      <c r="D35" s="23" t="s">
        <v>1195</v>
      </c>
      <c r="E35" s="71">
        <v>61946.5</v>
      </c>
      <c r="F35" s="71">
        <v>57957.3</v>
      </c>
      <c r="G35" s="71">
        <v>60988.9</v>
      </c>
      <c r="H35" s="71">
        <v>64933.2</v>
      </c>
      <c r="I35" s="71">
        <v>71807.5</v>
      </c>
      <c r="J35" s="71">
        <v>70500.350000000006</v>
      </c>
      <c r="K35" s="71">
        <v>82466.966</v>
      </c>
      <c r="L35" s="71">
        <v>75010.649000000005</v>
      </c>
      <c r="M35" s="71">
        <v>77309.104000000007</v>
      </c>
      <c r="N35" s="71">
        <v>76143</v>
      </c>
      <c r="O35" s="71">
        <v>78842</v>
      </c>
      <c r="P35" s="71" t="s">
        <v>1199</v>
      </c>
      <c r="Q35" s="71" t="s">
        <v>1199</v>
      </c>
      <c r="R35" s="71" t="s">
        <v>1199</v>
      </c>
      <c r="S35" s="71" t="s">
        <v>1199</v>
      </c>
      <c r="T35" s="71" t="s">
        <v>1199</v>
      </c>
      <c r="U35" s="71" t="s">
        <v>1199</v>
      </c>
    </row>
    <row r="36" spans="1:21" ht="30" customHeight="1" x14ac:dyDescent="0.2">
      <c r="A36" s="110" t="s">
        <v>641</v>
      </c>
      <c r="B36" s="111" t="s">
        <v>888</v>
      </c>
      <c r="C36" s="112" t="s">
        <v>642</v>
      </c>
      <c r="D36" s="24" t="s">
        <v>1196</v>
      </c>
      <c r="E36" s="72">
        <v>284200</v>
      </c>
      <c r="F36" s="72">
        <v>284150</v>
      </c>
      <c r="G36" s="72">
        <v>263413</v>
      </c>
      <c r="H36" s="72">
        <v>286052</v>
      </c>
      <c r="I36" s="72">
        <v>333978</v>
      </c>
      <c r="J36" s="72">
        <v>312041.54200000002</v>
      </c>
      <c r="K36" s="72">
        <v>375029.10499999998</v>
      </c>
      <c r="L36" s="72">
        <v>329083.76</v>
      </c>
      <c r="M36" s="72">
        <v>320518.49400000001</v>
      </c>
      <c r="N36" s="72">
        <v>319613</v>
      </c>
      <c r="O36" s="72">
        <v>351202</v>
      </c>
      <c r="P36" s="72" t="s">
        <v>1199</v>
      </c>
      <c r="Q36" s="72" t="s">
        <v>1199</v>
      </c>
      <c r="R36" s="72" t="s">
        <v>1199</v>
      </c>
      <c r="S36" s="72" t="s">
        <v>1199</v>
      </c>
      <c r="T36" s="72" t="s">
        <v>1199</v>
      </c>
      <c r="U36" s="72" t="s">
        <v>1199</v>
      </c>
    </row>
    <row r="37" spans="1:21" ht="30" customHeight="1" x14ac:dyDescent="0.2">
      <c r="A37" s="110" t="s">
        <v>643</v>
      </c>
      <c r="B37" s="111" t="s">
        <v>888</v>
      </c>
      <c r="C37" s="112" t="s">
        <v>644</v>
      </c>
      <c r="D37" s="23" t="s">
        <v>1195</v>
      </c>
      <c r="E37" s="71">
        <v>19399.900000000001</v>
      </c>
      <c r="F37" s="71">
        <v>12925.6</v>
      </c>
      <c r="G37" s="71">
        <v>8547.4</v>
      </c>
      <c r="H37" s="71">
        <v>8449.2000000000007</v>
      </c>
      <c r="I37" s="71">
        <v>7562.83</v>
      </c>
      <c r="J37" s="71">
        <v>5288.4830000000002</v>
      </c>
      <c r="K37" s="71">
        <v>7419.26</v>
      </c>
      <c r="L37" s="71">
        <v>7617.9560000000001</v>
      </c>
      <c r="M37" s="71">
        <v>9406.4709999999995</v>
      </c>
      <c r="N37" s="71">
        <v>9160</v>
      </c>
      <c r="O37" s="71">
        <v>20225</v>
      </c>
      <c r="P37" s="71">
        <v>15735</v>
      </c>
      <c r="Q37" s="71">
        <v>5370.9589999999998</v>
      </c>
      <c r="R37" s="71">
        <v>5080.9009999999998</v>
      </c>
      <c r="S37" s="71">
        <v>6066.1620000000003</v>
      </c>
      <c r="T37" s="71">
        <v>6261.3519999999999</v>
      </c>
      <c r="U37" s="71">
        <v>6564.5460000000003</v>
      </c>
    </row>
    <row r="38" spans="1:21" ht="30" customHeight="1" x14ac:dyDescent="0.2">
      <c r="A38" s="110" t="s">
        <v>643</v>
      </c>
      <c r="B38" s="111" t="s">
        <v>888</v>
      </c>
      <c r="C38" s="112" t="s">
        <v>644</v>
      </c>
      <c r="D38" s="24" t="s">
        <v>1196</v>
      </c>
      <c r="E38" s="72">
        <v>118952</v>
      </c>
      <c r="F38" s="72">
        <v>66885</v>
      </c>
      <c r="G38" s="72">
        <v>52270</v>
      </c>
      <c r="H38" s="72">
        <v>50837</v>
      </c>
      <c r="I38" s="72">
        <v>50674</v>
      </c>
      <c r="J38" s="72">
        <v>45512.58</v>
      </c>
      <c r="K38" s="72">
        <v>67482.638999999996</v>
      </c>
      <c r="L38" s="72">
        <v>66219.739000000001</v>
      </c>
      <c r="M38" s="72">
        <v>86482.89</v>
      </c>
      <c r="N38" s="72">
        <v>92882</v>
      </c>
      <c r="O38" s="72">
        <v>139291</v>
      </c>
      <c r="P38" s="72">
        <v>127656.478</v>
      </c>
      <c r="Q38" s="72">
        <v>59568.696000000004</v>
      </c>
      <c r="R38" s="72">
        <v>63015.864999999998</v>
      </c>
      <c r="S38" s="72">
        <v>76027.778000000006</v>
      </c>
      <c r="T38" s="72">
        <v>85942.438999999998</v>
      </c>
      <c r="U38" s="72">
        <v>92064.512000000002</v>
      </c>
    </row>
    <row r="39" spans="1:21" ht="30" customHeight="1" x14ac:dyDescent="0.2">
      <c r="A39" s="110" t="s">
        <v>645</v>
      </c>
      <c r="B39" s="111" t="s">
        <v>888</v>
      </c>
      <c r="C39" s="112" t="s">
        <v>646</v>
      </c>
      <c r="D39" s="23" t="s">
        <v>1195</v>
      </c>
      <c r="E39" s="71">
        <v>3095.7</v>
      </c>
      <c r="F39" s="71">
        <v>2964.8</v>
      </c>
      <c r="G39" s="71">
        <v>1773.9</v>
      </c>
      <c r="H39" s="71">
        <v>423.7</v>
      </c>
      <c r="I39" s="71">
        <v>1555.5</v>
      </c>
      <c r="J39" s="71">
        <v>2603.6660000000002</v>
      </c>
      <c r="K39" s="71">
        <v>3479.942</v>
      </c>
      <c r="L39" s="71">
        <v>1836.923</v>
      </c>
      <c r="M39" s="71">
        <v>1465.453</v>
      </c>
      <c r="N39" s="71">
        <v>1535</v>
      </c>
      <c r="O39" s="71">
        <v>699</v>
      </c>
      <c r="P39" s="71">
        <v>1610</v>
      </c>
      <c r="Q39" s="71">
        <v>316</v>
      </c>
      <c r="R39" s="71">
        <v>246.495</v>
      </c>
      <c r="S39" s="71">
        <v>329.20800000000003</v>
      </c>
      <c r="T39" s="71">
        <v>235.30500000000001</v>
      </c>
      <c r="U39" s="71">
        <v>225.46700000000001</v>
      </c>
    </row>
    <row r="40" spans="1:21" ht="30" customHeight="1" x14ac:dyDescent="0.2">
      <c r="A40" s="110" t="s">
        <v>645</v>
      </c>
      <c r="B40" s="111" t="s">
        <v>888</v>
      </c>
      <c r="C40" s="112" t="s">
        <v>646</v>
      </c>
      <c r="D40" s="24" t="s">
        <v>1196</v>
      </c>
      <c r="E40" s="72">
        <v>16490</v>
      </c>
      <c r="F40" s="72">
        <v>16490</v>
      </c>
      <c r="G40" s="72">
        <v>18399</v>
      </c>
      <c r="H40" s="72">
        <v>8532</v>
      </c>
      <c r="I40" s="72">
        <v>56646</v>
      </c>
      <c r="J40" s="72">
        <v>49620.4</v>
      </c>
      <c r="K40" s="72">
        <v>66473.493000000002</v>
      </c>
      <c r="L40" s="72">
        <v>52510.307000000001</v>
      </c>
      <c r="M40" s="72">
        <v>39065.050999999999</v>
      </c>
      <c r="N40" s="72">
        <v>40606</v>
      </c>
      <c r="O40" s="72">
        <v>13572</v>
      </c>
      <c r="P40" s="72">
        <v>18600.465</v>
      </c>
      <c r="Q40" s="72">
        <v>9166.6229999999996</v>
      </c>
      <c r="R40" s="72">
        <v>10684.591</v>
      </c>
      <c r="S40" s="72">
        <v>12356.279</v>
      </c>
      <c r="T40" s="72">
        <v>10149.93</v>
      </c>
      <c r="U40" s="72">
        <v>10727.332</v>
      </c>
    </row>
    <row r="41" spans="1:21" ht="30" customHeight="1" x14ac:dyDescent="0.2">
      <c r="A41" s="110" t="s">
        <v>647</v>
      </c>
      <c r="B41" s="111" t="s">
        <v>888</v>
      </c>
      <c r="C41" s="112" t="s">
        <v>648</v>
      </c>
      <c r="D41" s="23" t="s">
        <v>1195</v>
      </c>
      <c r="E41" s="71">
        <v>89378.7</v>
      </c>
      <c r="F41" s="71">
        <v>101845</v>
      </c>
      <c r="G41" s="71">
        <v>93543.4</v>
      </c>
      <c r="H41" s="71">
        <v>90991.8</v>
      </c>
      <c r="I41" s="71" t="s">
        <v>1199</v>
      </c>
      <c r="J41" s="71" t="s">
        <v>1199</v>
      </c>
      <c r="K41" s="71" t="s">
        <v>1199</v>
      </c>
      <c r="L41" s="71" t="s">
        <v>1199</v>
      </c>
      <c r="M41" s="71" t="s">
        <v>1199</v>
      </c>
      <c r="N41" s="71" t="s">
        <v>1199</v>
      </c>
      <c r="O41" s="71" t="s">
        <v>1199</v>
      </c>
      <c r="P41" s="71" t="s">
        <v>1199</v>
      </c>
      <c r="Q41" s="71" t="s">
        <v>1199</v>
      </c>
      <c r="R41" s="71" t="s">
        <v>1199</v>
      </c>
      <c r="S41" s="71" t="s">
        <v>1199</v>
      </c>
      <c r="T41" s="71" t="s">
        <v>1199</v>
      </c>
      <c r="U41" s="71" t="s">
        <v>1199</v>
      </c>
    </row>
    <row r="42" spans="1:21" ht="30" customHeight="1" x14ac:dyDescent="0.2">
      <c r="A42" s="110" t="s">
        <v>647</v>
      </c>
      <c r="B42" s="111" t="s">
        <v>888</v>
      </c>
      <c r="C42" s="112" t="s">
        <v>648</v>
      </c>
      <c r="D42" s="24" t="s">
        <v>1196</v>
      </c>
      <c r="E42" s="72">
        <v>323592</v>
      </c>
      <c r="F42" s="72">
        <v>328700</v>
      </c>
      <c r="G42" s="72">
        <v>322637</v>
      </c>
      <c r="H42" s="72">
        <v>407921</v>
      </c>
      <c r="I42" s="72" t="s">
        <v>1199</v>
      </c>
      <c r="J42" s="72" t="s">
        <v>1199</v>
      </c>
      <c r="K42" s="72" t="s">
        <v>1199</v>
      </c>
      <c r="L42" s="72" t="s">
        <v>1199</v>
      </c>
      <c r="M42" s="72" t="s">
        <v>1199</v>
      </c>
      <c r="N42" s="72" t="s">
        <v>1199</v>
      </c>
      <c r="O42" s="72" t="s">
        <v>1199</v>
      </c>
      <c r="P42" s="72" t="s">
        <v>1199</v>
      </c>
      <c r="Q42" s="72" t="s">
        <v>1199</v>
      </c>
      <c r="R42" s="72" t="s">
        <v>1199</v>
      </c>
      <c r="S42" s="72" t="s">
        <v>1199</v>
      </c>
      <c r="T42" s="72" t="s">
        <v>1199</v>
      </c>
      <c r="U42" s="72" t="s">
        <v>1199</v>
      </c>
    </row>
    <row r="43" spans="1:21" ht="30" customHeight="1" x14ac:dyDescent="0.2">
      <c r="A43" s="110" t="s">
        <v>649</v>
      </c>
      <c r="B43" s="111" t="s">
        <v>888</v>
      </c>
      <c r="C43" s="112" t="s">
        <v>650</v>
      </c>
      <c r="D43" s="23" t="s">
        <v>1195</v>
      </c>
      <c r="E43" s="71" t="s">
        <v>1199</v>
      </c>
      <c r="F43" s="71" t="s">
        <v>1199</v>
      </c>
      <c r="G43" s="71" t="s">
        <v>1199</v>
      </c>
      <c r="H43" s="71" t="s">
        <v>1199</v>
      </c>
      <c r="I43" s="71" t="s">
        <v>1199</v>
      </c>
      <c r="J43" s="71" t="s">
        <v>1199</v>
      </c>
      <c r="K43" s="71">
        <v>31.215</v>
      </c>
      <c r="L43" s="71" t="s">
        <v>1199</v>
      </c>
      <c r="M43" s="71" t="s">
        <v>1199</v>
      </c>
      <c r="N43" s="71" t="s">
        <v>1199</v>
      </c>
      <c r="O43" s="71" t="s">
        <v>1199</v>
      </c>
      <c r="P43" s="71">
        <v>0</v>
      </c>
      <c r="Q43" s="71">
        <v>0</v>
      </c>
      <c r="R43" s="71" t="s">
        <v>1199</v>
      </c>
      <c r="S43" s="71">
        <v>2.3319999999999999</v>
      </c>
      <c r="T43" s="71">
        <v>4.4610000000000003</v>
      </c>
      <c r="U43" s="71">
        <v>4.8860000000000001</v>
      </c>
    </row>
    <row r="44" spans="1:21" ht="30" customHeight="1" x14ac:dyDescent="0.2">
      <c r="A44" s="110" t="s">
        <v>649</v>
      </c>
      <c r="B44" s="111" t="s">
        <v>888</v>
      </c>
      <c r="C44" s="112" t="s">
        <v>650</v>
      </c>
      <c r="D44" s="24" t="s">
        <v>1196</v>
      </c>
      <c r="E44" s="72" t="s">
        <v>1199</v>
      </c>
      <c r="F44" s="72" t="s">
        <v>1199</v>
      </c>
      <c r="G44" s="72" t="s">
        <v>1199</v>
      </c>
      <c r="H44" s="72" t="s">
        <v>1199</v>
      </c>
      <c r="I44" s="72" t="s">
        <v>1199</v>
      </c>
      <c r="J44" s="72" t="s">
        <v>1199</v>
      </c>
      <c r="K44" s="72">
        <v>203.45699999999999</v>
      </c>
      <c r="L44" s="72" t="s">
        <v>1199</v>
      </c>
      <c r="M44" s="72" t="s">
        <v>1199</v>
      </c>
      <c r="N44" s="72" t="s">
        <v>1199</v>
      </c>
      <c r="O44" s="72" t="s">
        <v>1199</v>
      </c>
      <c r="P44" s="72">
        <v>0</v>
      </c>
      <c r="Q44" s="72">
        <v>0</v>
      </c>
      <c r="R44" s="72" t="s">
        <v>1199</v>
      </c>
      <c r="S44" s="72">
        <v>93.741</v>
      </c>
      <c r="T44" s="72">
        <v>184.58199999999999</v>
      </c>
      <c r="U44" s="72">
        <v>205.69200000000001</v>
      </c>
    </row>
    <row r="45" spans="1:21" ht="30" customHeight="1" x14ac:dyDescent="0.2">
      <c r="A45" s="110" t="s">
        <v>651</v>
      </c>
      <c r="B45" s="111" t="s">
        <v>888</v>
      </c>
      <c r="C45" s="112" t="s">
        <v>652</v>
      </c>
      <c r="D45" s="23" t="s">
        <v>1195</v>
      </c>
      <c r="E45" s="71">
        <v>0</v>
      </c>
      <c r="F45" s="71">
        <v>0</v>
      </c>
      <c r="G45" s="71" t="s">
        <v>1199</v>
      </c>
      <c r="H45" s="71">
        <v>1578.1</v>
      </c>
      <c r="I45" s="71">
        <v>1690.2</v>
      </c>
      <c r="J45" s="71">
        <v>1119.953</v>
      </c>
      <c r="K45" s="71" t="s">
        <v>1199</v>
      </c>
      <c r="L45" s="71">
        <v>946.13499999999999</v>
      </c>
      <c r="M45" s="71">
        <v>1672.3820000000001</v>
      </c>
      <c r="N45" s="71">
        <v>1485</v>
      </c>
      <c r="O45" s="71">
        <v>1630</v>
      </c>
      <c r="P45" s="71">
        <v>1533</v>
      </c>
      <c r="Q45" s="71">
        <v>1282</v>
      </c>
      <c r="R45" s="71">
        <v>1405.11</v>
      </c>
      <c r="S45" s="71" t="s">
        <v>1200</v>
      </c>
      <c r="T45" s="71" t="s">
        <v>1200</v>
      </c>
      <c r="U45" s="71" t="s">
        <v>1200</v>
      </c>
    </row>
    <row r="46" spans="1:21" ht="30" customHeight="1" x14ac:dyDescent="0.2">
      <c r="A46" s="110" t="s">
        <v>651</v>
      </c>
      <c r="B46" s="111" t="s">
        <v>888</v>
      </c>
      <c r="C46" s="112" t="s">
        <v>652</v>
      </c>
      <c r="D46" s="24" t="s">
        <v>1196</v>
      </c>
      <c r="E46" s="72">
        <v>0</v>
      </c>
      <c r="F46" s="72">
        <v>0</v>
      </c>
      <c r="G46" s="72" t="s">
        <v>1199</v>
      </c>
      <c r="H46" s="72">
        <v>13486</v>
      </c>
      <c r="I46" s="72">
        <v>16905</v>
      </c>
      <c r="J46" s="72">
        <v>3910.2159999999999</v>
      </c>
      <c r="K46" s="72" t="s">
        <v>1199</v>
      </c>
      <c r="L46" s="72">
        <v>6278.1549999999997</v>
      </c>
      <c r="M46" s="72">
        <v>8617</v>
      </c>
      <c r="N46" s="72">
        <v>7889</v>
      </c>
      <c r="O46" s="72">
        <v>8385</v>
      </c>
      <c r="P46" s="72">
        <v>6103</v>
      </c>
      <c r="Q46" s="72">
        <v>5831</v>
      </c>
      <c r="R46" s="72">
        <v>6902.3320000000003</v>
      </c>
      <c r="S46" s="72" t="s">
        <v>1200</v>
      </c>
      <c r="T46" s="72" t="s">
        <v>1200</v>
      </c>
      <c r="U46" s="72" t="s">
        <v>1200</v>
      </c>
    </row>
    <row r="47" spans="1:21" ht="30" customHeight="1" x14ac:dyDescent="0.2">
      <c r="A47" s="110" t="s">
        <v>653</v>
      </c>
      <c r="B47" s="111" t="s">
        <v>888</v>
      </c>
      <c r="C47" s="112" t="s">
        <v>654</v>
      </c>
      <c r="D47" s="23" t="s">
        <v>1195</v>
      </c>
      <c r="E47" s="71" t="s">
        <v>1200</v>
      </c>
      <c r="F47" s="71" t="s">
        <v>1200</v>
      </c>
      <c r="G47" s="71" t="s">
        <v>1200</v>
      </c>
      <c r="H47" s="71" t="s">
        <v>1200</v>
      </c>
      <c r="I47" s="71" t="s">
        <v>1200</v>
      </c>
      <c r="J47" s="71" t="s">
        <v>1200</v>
      </c>
      <c r="K47" s="71" t="s">
        <v>1200</v>
      </c>
      <c r="L47" s="71" t="s">
        <v>1200</v>
      </c>
      <c r="M47" s="71" t="s">
        <v>1200</v>
      </c>
      <c r="N47" s="71" t="s">
        <v>1200</v>
      </c>
      <c r="O47" s="71" t="s">
        <v>1200</v>
      </c>
      <c r="P47" s="71" t="s">
        <v>1200</v>
      </c>
      <c r="Q47" s="71" t="s">
        <v>1200</v>
      </c>
      <c r="R47" s="71" t="s">
        <v>1200</v>
      </c>
      <c r="S47" s="71" t="s">
        <v>1199</v>
      </c>
      <c r="T47" s="71">
        <v>1280.2560000000001</v>
      </c>
      <c r="U47" s="71" t="s">
        <v>1199</v>
      </c>
    </row>
    <row r="48" spans="1:21" ht="30" customHeight="1" x14ac:dyDescent="0.2">
      <c r="A48" s="110" t="s">
        <v>653</v>
      </c>
      <c r="B48" s="111" t="s">
        <v>888</v>
      </c>
      <c r="C48" s="112" t="s">
        <v>654</v>
      </c>
      <c r="D48" s="24" t="s">
        <v>1196</v>
      </c>
      <c r="E48" s="72" t="s">
        <v>1200</v>
      </c>
      <c r="F48" s="72" t="s">
        <v>1200</v>
      </c>
      <c r="G48" s="72" t="s">
        <v>1200</v>
      </c>
      <c r="H48" s="72" t="s">
        <v>1200</v>
      </c>
      <c r="I48" s="72" t="s">
        <v>1200</v>
      </c>
      <c r="J48" s="72" t="s">
        <v>1200</v>
      </c>
      <c r="K48" s="72" t="s">
        <v>1200</v>
      </c>
      <c r="L48" s="72" t="s">
        <v>1200</v>
      </c>
      <c r="M48" s="72" t="s">
        <v>1200</v>
      </c>
      <c r="N48" s="72" t="s">
        <v>1200</v>
      </c>
      <c r="O48" s="72" t="s">
        <v>1200</v>
      </c>
      <c r="P48" s="72" t="s">
        <v>1200</v>
      </c>
      <c r="Q48" s="72" t="s">
        <v>1200</v>
      </c>
      <c r="R48" s="72" t="s">
        <v>1200</v>
      </c>
      <c r="S48" s="72" t="s">
        <v>1199</v>
      </c>
      <c r="T48" s="72">
        <v>6958.71</v>
      </c>
      <c r="U48" s="72" t="s">
        <v>1199</v>
      </c>
    </row>
    <row r="49" spans="1:21" ht="30" customHeight="1" x14ac:dyDescent="0.2">
      <c r="A49" s="110" t="s">
        <v>655</v>
      </c>
      <c r="B49" s="111" t="s">
        <v>888</v>
      </c>
      <c r="C49" s="112" t="s">
        <v>656</v>
      </c>
      <c r="D49" s="23" t="s">
        <v>1195</v>
      </c>
      <c r="E49" s="71">
        <v>36506.1</v>
      </c>
      <c r="F49" s="71">
        <v>33603.5</v>
      </c>
      <c r="G49" s="71">
        <v>32075.4</v>
      </c>
      <c r="H49" s="71">
        <v>28842.799999999999</v>
      </c>
      <c r="I49" s="71">
        <v>26717.3</v>
      </c>
      <c r="J49" s="71">
        <v>23518.799999999999</v>
      </c>
      <c r="K49" s="71">
        <v>20261.463</v>
      </c>
      <c r="L49" s="71">
        <v>16482</v>
      </c>
      <c r="M49" s="71">
        <v>15052</v>
      </c>
      <c r="N49" s="71">
        <v>13874</v>
      </c>
      <c r="O49" s="71">
        <v>11368</v>
      </c>
      <c r="P49" s="71" t="s">
        <v>1199</v>
      </c>
      <c r="Q49" s="71" t="s">
        <v>1199</v>
      </c>
      <c r="R49" s="71" t="s">
        <v>1199</v>
      </c>
      <c r="S49" s="71" t="s">
        <v>1199</v>
      </c>
      <c r="T49" s="71" t="s">
        <v>1199</v>
      </c>
      <c r="U49" s="71" t="s">
        <v>1199</v>
      </c>
    </row>
    <row r="50" spans="1:21" ht="30" customHeight="1" x14ac:dyDescent="0.2">
      <c r="A50" s="110" t="s">
        <v>655</v>
      </c>
      <c r="B50" s="111" t="s">
        <v>888</v>
      </c>
      <c r="C50" s="112" t="s">
        <v>656</v>
      </c>
      <c r="D50" s="24" t="s">
        <v>1196</v>
      </c>
      <c r="E50" s="72">
        <v>275527</v>
      </c>
      <c r="F50" s="72">
        <v>272062</v>
      </c>
      <c r="G50" s="72">
        <v>279647</v>
      </c>
      <c r="H50" s="72">
        <v>247964</v>
      </c>
      <c r="I50" s="72">
        <v>225121.9</v>
      </c>
      <c r="J50" s="72">
        <v>207228.9</v>
      </c>
      <c r="K50" s="72">
        <v>171696.60500000001</v>
      </c>
      <c r="L50" s="72">
        <v>139090.80900000001</v>
      </c>
      <c r="M50" s="72">
        <v>120472</v>
      </c>
      <c r="N50" s="72">
        <v>112867</v>
      </c>
      <c r="O50" s="72">
        <v>82053</v>
      </c>
      <c r="P50" s="72" t="s">
        <v>1199</v>
      </c>
      <c r="Q50" s="72" t="s">
        <v>1199</v>
      </c>
      <c r="R50" s="72" t="s">
        <v>1199</v>
      </c>
      <c r="S50" s="72" t="s">
        <v>1199</v>
      </c>
      <c r="T50" s="72" t="s">
        <v>1199</v>
      </c>
      <c r="U50" s="72" t="s">
        <v>1199</v>
      </c>
    </row>
    <row r="51" spans="1:21" ht="30" customHeight="1" x14ac:dyDescent="0.2">
      <c r="A51" s="110" t="s">
        <v>657</v>
      </c>
      <c r="B51" s="111" t="s">
        <v>888</v>
      </c>
      <c r="C51" s="112" t="s">
        <v>658</v>
      </c>
      <c r="D51" s="23" t="s">
        <v>1195</v>
      </c>
      <c r="E51" s="71">
        <v>11549</v>
      </c>
      <c r="F51" s="71">
        <v>10957</v>
      </c>
      <c r="G51" s="71">
        <v>11202.4</v>
      </c>
      <c r="H51" s="71">
        <v>12097</v>
      </c>
      <c r="I51" s="71">
        <v>11003.7</v>
      </c>
      <c r="J51" s="71">
        <v>11198</v>
      </c>
      <c r="K51" s="71">
        <v>11185.68</v>
      </c>
      <c r="L51" s="71">
        <v>9379</v>
      </c>
      <c r="M51" s="71">
        <v>10762</v>
      </c>
      <c r="N51" s="71">
        <v>10427</v>
      </c>
      <c r="O51" s="71" t="s">
        <v>1199</v>
      </c>
      <c r="P51" s="71" t="s">
        <v>1199</v>
      </c>
      <c r="Q51" s="71">
        <v>15213.15</v>
      </c>
      <c r="R51" s="71">
        <v>14173.235000000001</v>
      </c>
      <c r="S51" s="71" t="s">
        <v>1199</v>
      </c>
      <c r="T51" s="71" t="s">
        <v>1199</v>
      </c>
      <c r="U51" s="71">
        <v>9351.7430000000004</v>
      </c>
    </row>
    <row r="52" spans="1:21" ht="30" customHeight="1" x14ac:dyDescent="0.2">
      <c r="A52" s="110" t="s">
        <v>657</v>
      </c>
      <c r="B52" s="111" t="s">
        <v>888</v>
      </c>
      <c r="C52" s="112" t="s">
        <v>658</v>
      </c>
      <c r="D52" s="24" t="s">
        <v>1196</v>
      </c>
      <c r="E52" s="72">
        <v>32579</v>
      </c>
      <c r="F52" s="72">
        <v>30550</v>
      </c>
      <c r="G52" s="72">
        <v>30249</v>
      </c>
      <c r="H52" s="72">
        <v>38500</v>
      </c>
      <c r="I52" s="72">
        <v>34597</v>
      </c>
      <c r="J52" s="72">
        <v>35663</v>
      </c>
      <c r="K52" s="72">
        <v>35068.764000000003</v>
      </c>
      <c r="L52" s="72">
        <v>28775</v>
      </c>
      <c r="M52" s="72">
        <v>33265</v>
      </c>
      <c r="N52" s="72">
        <v>31894</v>
      </c>
      <c r="O52" s="72" t="s">
        <v>1199</v>
      </c>
      <c r="P52" s="72" t="s">
        <v>1199</v>
      </c>
      <c r="Q52" s="72">
        <v>70967.61</v>
      </c>
      <c r="R52" s="72">
        <v>62415.692000000003</v>
      </c>
      <c r="S52" s="72" t="s">
        <v>1199</v>
      </c>
      <c r="T52" s="72" t="s">
        <v>1199</v>
      </c>
      <c r="U52" s="72">
        <v>33167.567999999999</v>
      </c>
    </row>
    <row r="53" spans="1:21" ht="30" customHeight="1" x14ac:dyDescent="0.2">
      <c r="A53" s="110" t="s">
        <v>659</v>
      </c>
      <c r="B53" s="111" t="s">
        <v>888</v>
      </c>
      <c r="C53" s="112" t="s">
        <v>660</v>
      </c>
      <c r="D53" s="23" t="s">
        <v>1195</v>
      </c>
      <c r="E53" s="71">
        <v>2892.5</v>
      </c>
      <c r="F53" s="71">
        <v>2420.4</v>
      </c>
      <c r="G53" s="71">
        <v>3041.3</v>
      </c>
      <c r="H53" s="71">
        <v>3450.6</v>
      </c>
      <c r="I53" s="71">
        <v>3518.4</v>
      </c>
      <c r="J53" s="71">
        <v>4162.1890000000003</v>
      </c>
      <c r="K53" s="71">
        <v>3786.9050000000002</v>
      </c>
      <c r="L53" s="71">
        <v>2926.4029999999998</v>
      </c>
      <c r="M53" s="71">
        <v>2917.8359999999998</v>
      </c>
      <c r="N53" s="71">
        <v>4046</v>
      </c>
      <c r="O53" s="71">
        <v>3096</v>
      </c>
      <c r="P53" s="71">
        <v>3416</v>
      </c>
      <c r="Q53" s="71">
        <v>3655.212</v>
      </c>
      <c r="R53" s="71">
        <v>3778.4859999999999</v>
      </c>
      <c r="S53" s="71">
        <v>3749.1750000000002</v>
      </c>
      <c r="T53" s="71" t="s">
        <v>1199</v>
      </c>
      <c r="U53" s="71" t="s">
        <v>1199</v>
      </c>
    </row>
    <row r="54" spans="1:21" ht="30" customHeight="1" x14ac:dyDescent="0.2">
      <c r="A54" s="110" t="s">
        <v>659</v>
      </c>
      <c r="B54" s="111" t="s">
        <v>888</v>
      </c>
      <c r="C54" s="112" t="s">
        <v>660</v>
      </c>
      <c r="D54" s="24" t="s">
        <v>1196</v>
      </c>
      <c r="E54" s="72">
        <v>18630</v>
      </c>
      <c r="F54" s="72">
        <v>16792</v>
      </c>
      <c r="G54" s="72">
        <v>11541</v>
      </c>
      <c r="H54" s="72">
        <v>13625</v>
      </c>
      <c r="I54" s="72">
        <v>13799</v>
      </c>
      <c r="J54" s="72">
        <v>16132.536</v>
      </c>
      <c r="K54" s="72">
        <v>15470.275</v>
      </c>
      <c r="L54" s="72">
        <v>12572.474</v>
      </c>
      <c r="M54" s="72">
        <v>12290.888999999999</v>
      </c>
      <c r="N54" s="72">
        <v>14621</v>
      </c>
      <c r="O54" s="72">
        <v>16918</v>
      </c>
      <c r="P54" s="72">
        <v>18502.976999999999</v>
      </c>
      <c r="Q54" s="72">
        <v>19249.217000000001</v>
      </c>
      <c r="R54" s="72">
        <v>20998.352999999999</v>
      </c>
      <c r="S54" s="72">
        <v>24552.401999999998</v>
      </c>
      <c r="T54" s="72" t="s">
        <v>1199</v>
      </c>
      <c r="U54" s="72" t="s">
        <v>1199</v>
      </c>
    </row>
    <row r="55" spans="1:21" ht="30" customHeight="1" x14ac:dyDescent="0.2">
      <c r="A55" s="110" t="s">
        <v>661</v>
      </c>
      <c r="B55" s="111" t="s">
        <v>888</v>
      </c>
      <c r="C55" s="112" t="s">
        <v>662</v>
      </c>
      <c r="D55" s="23" t="s">
        <v>1195</v>
      </c>
      <c r="E55" s="71">
        <v>67</v>
      </c>
      <c r="F55" s="71">
        <v>0</v>
      </c>
      <c r="G55" s="71">
        <v>0</v>
      </c>
      <c r="H55" s="71" t="s">
        <v>1199</v>
      </c>
      <c r="I55" s="71" t="s">
        <v>1199</v>
      </c>
      <c r="J55" s="71" t="s">
        <v>1199</v>
      </c>
      <c r="K55" s="71">
        <v>0</v>
      </c>
      <c r="L55" s="71">
        <v>0</v>
      </c>
      <c r="M55" s="71">
        <v>0</v>
      </c>
      <c r="N55" s="71" t="s">
        <v>1199</v>
      </c>
      <c r="O55" s="71" t="s">
        <v>1199</v>
      </c>
      <c r="P55" s="71">
        <v>0</v>
      </c>
      <c r="Q55" s="71" t="s">
        <v>1199</v>
      </c>
      <c r="R55" s="71" t="s">
        <v>1199</v>
      </c>
      <c r="S55" s="71" t="s">
        <v>1199</v>
      </c>
      <c r="T55" s="71" t="s">
        <v>1199</v>
      </c>
      <c r="U55" s="71" t="s">
        <v>1199</v>
      </c>
    </row>
    <row r="56" spans="1:21" ht="30" customHeight="1" x14ac:dyDescent="0.2">
      <c r="A56" s="110" t="s">
        <v>661</v>
      </c>
      <c r="B56" s="111" t="s">
        <v>888</v>
      </c>
      <c r="C56" s="112" t="s">
        <v>662</v>
      </c>
      <c r="D56" s="24" t="s">
        <v>1196</v>
      </c>
      <c r="E56" s="72">
        <v>180</v>
      </c>
      <c r="F56" s="72">
        <v>0</v>
      </c>
      <c r="G56" s="72">
        <v>0</v>
      </c>
      <c r="H56" s="72" t="s">
        <v>1199</v>
      </c>
      <c r="I56" s="72" t="s">
        <v>1199</v>
      </c>
      <c r="J56" s="72" t="s">
        <v>1199</v>
      </c>
      <c r="K56" s="72">
        <v>0</v>
      </c>
      <c r="L56" s="72">
        <v>0</v>
      </c>
      <c r="M56" s="72">
        <v>0</v>
      </c>
      <c r="N56" s="72" t="s">
        <v>1199</v>
      </c>
      <c r="O56" s="72" t="s">
        <v>1199</v>
      </c>
      <c r="P56" s="72">
        <v>0</v>
      </c>
      <c r="Q56" s="72" t="s">
        <v>1199</v>
      </c>
      <c r="R56" s="72" t="s">
        <v>1199</v>
      </c>
      <c r="S56" s="72" t="s">
        <v>1199</v>
      </c>
      <c r="T56" s="72" t="s">
        <v>1199</v>
      </c>
      <c r="U56" s="72" t="s">
        <v>1199</v>
      </c>
    </row>
    <row r="57" spans="1:21" ht="30" customHeight="1" x14ac:dyDescent="0.2">
      <c r="A57" s="110" t="s">
        <v>663</v>
      </c>
      <c r="B57" s="111" t="s">
        <v>888</v>
      </c>
      <c r="C57" s="112" t="s">
        <v>664</v>
      </c>
      <c r="D57" s="23" t="s">
        <v>1195</v>
      </c>
      <c r="E57" s="71">
        <v>2364.8000000000002</v>
      </c>
      <c r="F57" s="71" t="s">
        <v>1199</v>
      </c>
      <c r="G57" s="71">
        <v>0</v>
      </c>
      <c r="H57" s="71">
        <v>0</v>
      </c>
      <c r="I57" s="71">
        <v>0</v>
      </c>
      <c r="J57" s="71">
        <v>0</v>
      </c>
      <c r="K57" s="71" t="s">
        <v>1199</v>
      </c>
      <c r="L57" s="71">
        <v>0</v>
      </c>
      <c r="M57" s="71">
        <v>0</v>
      </c>
      <c r="N57" s="71">
        <v>0</v>
      </c>
      <c r="O57" s="71" t="s">
        <v>1199</v>
      </c>
      <c r="P57" s="71" t="s">
        <v>1199</v>
      </c>
      <c r="Q57" s="71" t="s">
        <v>1199</v>
      </c>
      <c r="R57" s="71" t="s">
        <v>1199</v>
      </c>
      <c r="S57" s="71" t="s">
        <v>1199</v>
      </c>
      <c r="T57" s="71" t="s">
        <v>1199</v>
      </c>
      <c r="U57" s="71" t="s">
        <v>1199</v>
      </c>
    </row>
    <row r="58" spans="1:21" ht="30" customHeight="1" x14ac:dyDescent="0.2">
      <c r="A58" s="110" t="s">
        <v>663</v>
      </c>
      <c r="B58" s="111" t="s">
        <v>888</v>
      </c>
      <c r="C58" s="112" t="s">
        <v>664</v>
      </c>
      <c r="D58" s="24" t="s">
        <v>1196</v>
      </c>
      <c r="E58" s="72">
        <v>7580</v>
      </c>
      <c r="F58" s="72" t="s">
        <v>1199</v>
      </c>
      <c r="G58" s="72">
        <v>0</v>
      </c>
      <c r="H58" s="72">
        <v>0</v>
      </c>
      <c r="I58" s="72">
        <v>0</v>
      </c>
      <c r="J58" s="72">
        <v>0</v>
      </c>
      <c r="K58" s="72" t="s">
        <v>1199</v>
      </c>
      <c r="L58" s="72">
        <v>0</v>
      </c>
      <c r="M58" s="72">
        <v>0</v>
      </c>
      <c r="N58" s="72">
        <v>0</v>
      </c>
      <c r="O58" s="72" t="s">
        <v>1199</v>
      </c>
      <c r="P58" s="72" t="s">
        <v>1199</v>
      </c>
      <c r="Q58" s="72" t="s">
        <v>1199</v>
      </c>
      <c r="R58" s="72" t="s">
        <v>1199</v>
      </c>
      <c r="S58" s="72" t="s">
        <v>1199</v>
      </c>
      <c r="T58" s="72" t="s">
        <v>1199</v>
      </c>
      <c r="U58" s="72" t="s">
        <v>1199</v>
      </c>
    </row>
    <row r="59" spans="1:21" ht="30" customHeight="1" x14ac:dyDescent="0.2">
      <c r="A59" s="110" t="s">
        <v>665</v>
      </c>
      <c r="B59" s="111" t="s">
        <v>888</v>
      </c>
      <c r="C59" s="112" t="s">
        <v>666</v>
      </c>
      <c r="D59" s="23" t="s">
        <v>1195</v>
      </c>
      <c r="E59" s="71">
        <v>18047.400000000001</v>
      </c>
      <c r="F59" s="71">
        <v>17165.5</v>
      </c>
      <c r="G59" s="71">
        <v>17240.8</v>
      </c>
      <c r="H59" s="71">
        <v>17540.400000000001</v>
      </c>
      <c r="I59" s="71">
        <v>18212.400000000001</v>
      </c>
      <c r="J59" s="71">
        <v>19260.177</v>
      </c>
      <c r="K59" s="71">
        <v>18801.596000000001</v>
      </c>
      <c r="L59" s="71">
        <v>16118.898999999999</v>
      </c>
      <c r="M59" s="71">
        <v>15672.59</v>
      </c>
      <c r="N59" s="71">
        <v>14457</v>
      </c>
      <c r="O59" s="71">
        <v>14372</v>
      </c>
      <c r="P59" s="71">
        <v>14294</v>
      </c>
      <c r="Q59" s="71">
        <v>7015</v>
      </c>
      <c r="R59" s="71">
        <v>13709.174999999999</v>
      </c>
      <c r="S59" s="71">
        <v>15068.543</v>
      </c>
      <c r="T59" s="71" t="s">
        <v>1199</v>
      </c>
      <c r="U59" s="71" t="s">
        <v>1199</v>
      </c>
    </row>
    <row r="60" spans="1:21" ht="30" customHeight="1" x14ac:dyDescent="0.2">
      <c r="A60" s="110" t="s">
        <v>665</v>
      </c>
      <c r="B60" s="111" t="s">
        <v>888</v>
      </c>
      <c r="C60" s="112" t="s">
        <v>666</v>
      </c>
      <c r="D60" s="24" t="s">
        <v>1196</v>
      </c>
      <c r="E60" s="72">
        <v>80976</v>
      </c>
      <c r="F60" s="72">
        <v>74630</v>
      </c>
      <c r="G60" s="72">
        <v>76377</v>
      </c>
      <c r="H60" s="72">
        <v>79046</v>
      </c>
      <c r="I60" s="72">
        <v>87450</v>
      </c>
      <c r="J60" s="72">
        <v>87870.687000000005</v>
      </c>
      <c r="K60" s="72">
        <v>90939.396999999997</v>
      </c>
      <c r="L60" s="72">
        <v>79694.206000000006</v>
      </c>
      <c r="M60" s="72">
        <v>79549.77</v>
      </c>
      <c r="N60" s="72">
        <v>72748</v>
      </c>
      <c r="O60" s="72">
        <v>71169</v>
      </c>
      <c r="P60" s="72">
        <v>70640.551999999996</v>
      </c>
      <c r="Q60" s="72">
        <v>34423.292000000001</v>
      </c>
      <c r="R60" s="72">
        <v>67470.536999999997</v>
      </c>
      <c r="S60" s="72">
        <v>79451.633000000002</v>
      </c>
      <c r="T60" s="72" t="s">
        <v>1199</v>
      </c>
      <c r="U60" s="72" t="s">
        <v>1199</v>
      </c>
    </row>
    <row r="61" spans="1:21" ht="30" customHeight="1" x14ac:dyDescent="0.2">
      <c r="A61" s="110" t="s">
        <v>667</v>
      </c>
      <c r="B61" s="111" t="s">
        <v>888</v>
      </c>
      <c r="C61" s="112" t="s">
        <v>668</v>
      </c>
      <c r="D61" s="23" t="s">
        <v>1195</v>
      </c>
      <c r="E61" s="71">
        <v>64623</v>
      </c>
      <c r="F61" s="71">
        <v>64785.7</v>
      </c>
      <c r="G61" s="71">
        <v>64437.5</v>
      </c>
      <c r="H61" s="71">
        <v>65236.800000000003</v>
      </c>
      <c r="I61" s="71">
        <v>57101.599999999999</v>
      </c>
      <c r="J61" s="71">
        <v>59945.103999999999</v>
      </c>
      <c r="K61" s="71">
        <v>59099.580999999998</v>
      </c>
      <c r="L61" s="71">
        <v>52236.15</v>
      </c>
      <c r="M61" s="71">
        <v>56446.5</v>
      </c>
      <c r="N61" s="71">
        <v>57936</v>
      </c>
      <c r="O61" s="71">
        <v>58028</v>
      </c>
      <c r="P61" s="71">
        <v>61003</v>
      </c>
      <c r="Q61" s="71">
        <v>53557</v>
      </c>
      <c r="R61" s="71">
        <v>58366.415000000001</v>
      </c>
      <c r="S61" s="71">
        <v>62802.474000000002</v>
      </c>
      <c r="T61" s="71">
        <v>61872.044000000002</v>
      </c>
      <c r="U61" s="71">
        <v>95446.183999999994</v>
      </c>
    </row>
    <row r="62" spans="1:21" ht="30" customHeight="1" x14ac:dyDescent="0.2">
      <c r="A62" s="110" t="s">
        <v>667</v>
      </c>
      <c r="B62" s="111" t="s">
        <v>888</v>
      </c>
      <c r="C62" s="112" t="s">
        <v>668</v>
      </c>
      <c r="D62" s="24" t="s">
        <v>1196</v>
      </c>
      <c r="E62" s="72">
        <v>244123</v>
      </c>
      <c r="F62" s="72">
        <v>219580</v>
      </c>
      <c r="G62" s="72">
        <v>216473</v>
      </c>
      <c r="H62" s="72">
        <v>229135</v>
      </c>
      <c r="I62" s="72">
        <v>208138</v>
      </c>
      <c r="J62" s="72">
        <v>254772.478</v>
      </c>
      <c r="K62" s="72">
        <v>202944.43700000001</v>
      </c>
      <c r="L62" s="72">
        <v>180689.01</v>
      </c>
      <c r="M62" s="72">
        <v>198397</v>
      </c>
      <c r="N62" s="72">
        <v>207875</v>
      </c>
      <c r="O62" s="72">
        <v>206468</v>
      </c>
      <c r="P62" s="72">
        <v>219414.37899999999</v>
      </c>
      <c r="Q62" s="72">
        <v>195729.024</v>
      </c>
      <c r="R62" s="72">
        <v>216465.74400000001</v>
      </c>
      <c r="S62" s="72">
        <v>248696.451</v>
      </c>
      <c r="T62" s="72">
        <v>306549.03100000002</v>
      </c>
      <c r="U62" s="72">
        <v>448498.23200000002</v>
      </c>
    </row>
    <row r="63" spans="1:21" ht="30" customHeight="1" x14ac:dyDescent="0.2">
      <c r="A63" s="110" t="s">
        <v>669</v>
      </c>
      <c r="B63" s="111" t="s">
        <v>888</v>
      </c>
      <c r="C63" s="112" t="s">
        <v>670</v>
      </c>
      <c r="D63" s="23" t="s">
        <v>1195</v>
      </c>
      <c r="E63" s="71">
        <v>22956.3</v>
      </c>
      <c r="F63" s="71">
        <v>21021.7</v>
      </c>
      <c r="G63" s="71">
        <v>21761.200000000001</v>
      </c>
      <c r="H63" s="71">
        <v>20503.099999999999</v>
      </c>
      <c r="I63" s="71">
        <v>16607.72</v>
      </c>
      <c r="J63" s="71">
        <v>15256.177</v>
      </c>
      <c r="K63" s="71">
        <v>17392.706999999999</v>
      </c>
      <c r="L63" s="71">
        <v>16921.7</v>
      </c>
      <c r="M63" s="71">
        <v>16809.7</v>
      </c>
      <c r="N63" s="71">
        <v>16028</v>
      </c>
      <c r="O63" s="71">
        <v>17715</v>
      </c>
      <c r="P63" s="71">
        <v>16112</v>
      </c>
      <c r="Q63" s="71">
        <v>11884</v>
      </c>
      <c r="R63" s="71">
        <v>16819.296999999999</v>
      </c>
      <c r="S63" s="71">
        <v>19228.006000000001</v>
      </c>
      <c r="T63" s="71">
        <v>19952.398000000001</v>
      </c>
      <c r="U63" s="71">
        <v>19249.87</v>
      </c>
    </row>
    <row r="64" spans="1:21" ht="30" customHeight="1" x14ac:dyDescent="0.2">
      <c r="A64" s="110" t="s">
        <v>669</v>
      </c>
      <c r="B64" s="111" t="s">
        <v>888</v>
      </c>
      <c r="C64" s="112" t="s">
        <v>670</v>
      </c>
      <c r="D64" s="24" t="s">
        <v>1196</v>
      </c>
      <c r="E64" s="72">
        <v>132980</v>
      </c>
      <c r="F64" s="72">
        <v>84294</v>
      </c>
      <c r="G64" s="72">
        <v>84620</v>
      </c>
      <c r="H64" s="72">
        <v>79996</v>
      </c>
      <c r="I64" s="72">
        <v>64954.21</v>
      </c>
      <c r="J64" s="72">
        <v>61236.7</v>
      </c>
      <c r="K64" s="72">
        <v>68468.255000000005</v>
      </c>
      <c r="L64" s="72">
        <v>66454.322</v>
      </c>
      <c r="M64" s="72">
        <v>66495.88</v>
      </c>
      <c r="N64" s="72">
        <v>66302</v>
      </c>
      <c r="O64" s="72">
        <v>74773</v>
      </c>
      <c r="P64" s="72">
        <v>63456.809000000001</v>
      </c>
      <c r="Q64" s="72">
        <v>46873.97</v>
      </c>
      <c r="R64" s="72">
        <v>56514.3</v>
      </c>
      <c r="S64" s="72">
        <v>67086.123000000007</v>
      </c>
      <c r="T64" s="72">
        <v>88198.096000000005</v>
      </c>
      <c r="U64" s="72">
        <v>86820.262000000002</v>
      </c>
    </row>
    <row r="65" spans="1:21" ht="30" customHeight="1" x14ac:dyDescent="0.2">
      <c r="A65" s="110" t="s">
        <v>671</v>
      </c>
      <c r="B65" s="111" t="s">
        <v>888</v>
      </c>
      <c r="C65" s="112" t="s">
        <v>672</v>
      </c>
      <c r="D65" s="23" t="s">
        <v>1195</v>
      </c>
      <c r="E65" s="71">
        <v>25703.9</v>
      </c>
      <c r="F65" s="71">
        <v>21116.6</v>
      </c>
      <c r="G65" s="71">
        <v>6649.2</v>
      </c>
      <c r="H65" s="71">
        <v>7312.5</v>
      </c>
      <c r="I65" s="71">
        <v>6151.1</v>
      </c>
      <c r="J65" s="71">
        <v>5587.21</v>
      </c>
      <c r="K65" s="71">
        <v>5432.05</v>
      </c>
      <c r="L65" s="71">
        <v>5224.47</v>
      </c>
      <c r="M65" s="71">
        <v>5047.1880000000001</v>
      </c>
      <c r="N65" s="71">
        <v>4772</v>
      </c>
      <c r="O65" s="71">
        <v>10484</v>
      </c>
      <c r="P65" s="71">
        <v>11130</v>
      </c>
      <c r="Q65" s="71">
        <v>9063.6</v>
      </c>
      <c r="R65" s="71">
        <v>4287.1689999999999</v>
      </c>
      <c r="S65" s="71">
        <v>2777.511</v>
      </c>
      <c r="T65" s="71">
        <v>2594.4659999999999</v>
      </c>
      <c r="U65" s="71">
        <v>2384.4699999999998</v>
      </c>
    </row>
    <row r="66" spans="1:21" ht="30" customHeight="1" x14ac:dyDescent="0.2">
      <c r="A66" s="110" t="s">
        <v>671</v>
      </c>
      <c r="B66" s="111" t="s">
        <v>888</v>
      </c>
      <c r="C66" s="112" t="s">
        <v>672</v>
      </c>
      <c r="D66" s="24" t="s">
        <v>1196</v>
      </c>
      <c r="E66" s="72">
        <v>169380</v>
      </c>
      <c r="F66" s="72">
        <v>141314</v>
      </c>
      <c r="G66" s="72">
        <v>28694</v>
      </c>
      <c r="H66" s="72">
        <v>31893</v>
      </c>
      <c r="I66" s="72">
        <v>27635</v>
      </c>
      <c r="J66" s="72">
        <v>25526.959999999999</v>
      </c>
      <c r="K66" s="72">
        <v>27513.653999999999</v>
      </c>
      <c r="L66" s="72">
        <v>24315.814999999999</v>
      </c>
      <c r="M66" s="72">
        <v>22994.178</v>
      </c>
      <c r="N66" s="72">
        <v>22648</v>
      </c>
      <c r="O66" s="72">
        <v>39976</v>
      </c>
      <c r="P66" s="72">
        <v>48456.129000000001</v>
      </c>
      <c r="Q66" s="72">
        <v>37410.777999999998</v>
      </c>
      <c r="R66" s="72">
        <v>21815.661</v>
      </c>
      <c r="S66" s="72">
        <v>17375.144</v>
      </c>
      <c r="T66" s="72">
        <v>19462.23</v>
      </c>
      <c r="U66" s="72">
        <v>18876.368999999999</v>
      </c>
    </row>
    <row r="67" spans="1:21" ht="30" customHeight="1" x14ac:dyDescent="0.2">
      <c r="A67" s="110" t="s">
        <v>673</v>
      </c>
      <c r="B67" s="111" t="s">
        <v>888</v>
      </c>
      <c r="C67" s="112" t="s">
        <v>674</v>
      </c>
      <c r="D67" s="23" t="s">
        <v>1195</v>
      </c>
      <c r="E67" s="71">
        <v>0</v>
      </c>
      <c r="F67" s="71">
        <v>0</v>
      </c>
      <c r="G67" s="71" t="s">
        <v>1199</v>
      </c>
      <c r="H67" s="71">
        <v>2208.1</v>
      </c>
      <c r="I67" s="71" t="s">
        <v>1199</v>
      </c>
      <c r="J67" s="71" t="s">
        <v>1199</v>
      </c>
      <c r="K67" s="71">
        <v>2127.6179999999999</v>
      </c>
      <c r="L67" s="71">
        <v>2218</v>
      </c>
      <c r="M67" s="71">
        <v>2099</v>
      </c>
      <c r="N67" s="71" t="s">
        <v>1199</v>
      </c>
      <c r="O67" s="71" t="s">
        <v>1199</v>
      </c>
      <c r="P67" s="71" t="s">
        <v>1199</v>
      </c>
      <c r="Q67" s="71" t="s">
        <v>1199</v>
      </c>
      <c r="R67" s="71" t="s">
        <v>1199</v>
      </c>
      <c r="S67" s="71" t="s">
        <v>1199</v>
      </c>
      <c r="T67" s="71" t="s">
        <v>1199</v>
      </c>
      <c r="U67" s="71" t="s">
        <v>1199</v>
      </c>
    </row>
    <row r="68" spans="1:21" ht="30" customHeight="1" x14ac:dyDescent="0.2">
      <c r="A68" s="110" t="s">
        <v>673</v>
      </c>
      <c r="B68" s="111" t="s">
        <v>888</v>
      </c>
      <c r="C68" s="112" t="s">
        <v>674</v>
      </c>
      <c r="D68" s="24" t="s">
        <v>1196</v>
      </c>
      <c r="E68" s="72">
        <v>0</v>
      </c>
      <c r="F68" s="72">
        <v>0</v>
      </c>
      <c r="G68" s="72" t="s">
        <v>1199</v>
      </c>
      <c r="H68" s="72">
        <v>10329</v>
      </c>
      <c r="I68" s="72" t="s">
        <v>1199</v>
      </c>
      <c r="J68" s="72" t="s">
        <v>1199</v>
      </c>
      <c r="K68" s="72">
        <v>9693</v>
      </c>
      <c r="L68" s="72">
        <v>8036</v>
      </c>
      <c r="M68" s="72">
        <v>7487</v>
      </c>
      <c r="N68" s="72" t="s">
        <v>1199</v>
      </c>
      <c r="O68" s="72" t="s">
        <v>1199</v>
      </c>
      <c r="P68" s="72" t="s">
        <v>1199</v>
      </c>
      <c r="Q68" s="72" t="s">
        <v>1199</v>
      </c>
      <c r="R68" s="72" t="s">
        <v>1199</v>
      </c>
      <c r="S68" s="72" t="s">
        <v>1199</v>
      </c>
      <c r="T68" s="72" t="s">
        <v>1199</v>
      </c>
      <c r="U68" s="72" t="s">
        <v>1199</v>
      </c>
    </row>
    <row r="69" spans="1:21" ht="30" customHeight="1" x14ac:dyDescent="0.2">
      <c r="A69" s="110" t="s">
        <v>675</v>
      </c>
      <c r="B69" s="111" t="s">
        <v>888</v>
      </c>
      <c r="C69" s="112" t="s">
        <v>676</v>
      </c>
      <c r="D69" s="23" t="s">
        <v>1195</v>
      </c>
      <c r="E69" s="71">
        <v>11307.3</v>
      </c>
      <c r="F69" s="71">
        <v>15403.161</v>
      </c>
      <c r="G69" s="71">
        <v>31348.918000000001</v>
      </c>
      <c r="H69" s="71">
        <v>32326.281999999999</v>
      </c>
      <c r="I69" s="71">
        <v>32812.211000000003</v>
      </c>
      <c r="J69" s="71">
        <v>34438.031000000003</v>
      </c>
      <c r="K69" s="71">
        <v>34024.478999999999</v>
      </c>
      <c r="L69" s="71">
        <v>37180.347000000002</v>
      </c>
      <c r="M69" s="71">
        <v>34909.894999999997</v>
      </c>
      <c r="N69" s="71">
        <v>36782</v>
      </c>
      <c r="O69" s="71">
        <v>39300</v>
      </c>
      <c r="P69" s="71">
        <v>36195</v>
      </c>
      <c r="Q69" s="71">
        <v>19080.906999999999</v>
      </c>
      <c r="R69" s="71">
        <v>27882.237000000001</v>
      </c>
      <c r="S69" s="71" t="s">
        <v>1200</v>
      </c>
      <c r="T69" s="71" t="s">
        <v>1200</v>
      </c>
      <c r="U69" s="71" t="s">
        <v>1200</v>
      </c>
    </row>
    <row r="70" spans="1:21" ht="30" customHeight="1" x14ac:dyDescent="0.2">
      <c r="A70" s="110" t="s">
        <v>675</v>
      </c>
      <c r="B70" s="111" t="s">
        <v>888</v>
      </c>
      <c r="C70" s="112" t="s">
        <v>676</v>
      </c>
      <c r="D70" s="24" t="s">
        <v>1196</v>
      </c>
      <c r="E70" s="72">
        <v>72910</v>
      </c>
      <c r="F70" s="72">
        <v>82135.566000000006</v>
      </c>
      <c r="G70" s="72">
        <v>123904.928</v>
      </c>
      <c r="H70" s="72">
        <v>147622.46</v>
      </c>
      <c r="I70" s="72">
        <v>149349.212</v>
      </c>
      <c r="J70" s="72">
        <v>163755.26</v>
      </c>
      <c r="K70" s="72">
        <v>170932.70199999999</v>
      </c>
      <c r="L70" s="72">
        <v>156888.68</v>
      </c>
      <c r="M70" s="72">
        <v>150270.25</v>
      </c>
      <c r="N70" s="72">
        <v>156745</v>
      </c>
      <c r="O70" s="72">
        <v>175312</v>
      </c>
      <c r="P70" s="72">
        <v>151534.98800000001</v>
      </c>
      <c r="Q70" s="72">
        <v>86026.845000000001</v>
      </c>
      <c r="R70" s="72">
        <v>121294.624</v>
      </c>
      <c r="S70" s="72" t="s">
        <v>1200</v>
      </c>
      <c r="T70" s="72" t="s">
        <v>1200</v>
      </c>
      <c r="U70" s="72" t="s">
        <v>1200</v>
      </c>
    </row>
    <row r="71" spans="1:21" ht="30" customHeight="1" x14ac:dyDescent="0.2">
      <c r="A71" s="110" t="s">
        <v>677</v>
      </c>
      <c r="B71" s="111" t="s">
        <v>888</v>
      </c>
      <c r="C71" s="112" t="s">
        <v>678</v>
      </c>
      <c r="D71" s="23" t="s">
        <v>1195</v>
      </c>
      <c r="E71" s="71" t="s">
        <v>1200</v>
      </c>
      <c r="F71" s="71" t="s">
        <v>1200</v>
      </c>
      <c r="G71" s="71" t="s">
        <v>1200</v>
      </c>
      <c r="H71" s="71" t="s">
        <v>1200</v>
      </c>
      <c r="I71" s="71" t="s">
        <v>1200</v>
      </c>
      <c r="J71" s="71" t="s">
        <v>1200</v>
      </c>
      <c r="K71" s="71" t="s">
        <v>1200</v>
      </c>
      <c r="L71" s="71" t="s">
        <v>1200</v>
      </c>
      <c r="M71" s="71" t="s">
        <v>1200</v>
      </c>
      <c r="N71" s="71" t="s">
        <v>1200</v>
      </c>
      <c r="O71" s="71" t="s">
        <v>1200</v>
      </c>
      <c r="P71" s="71" t="s">
        <v>1200</v>
      </c>
      <c r="Q71" s="71" t="s">
        <v>1200</v>
      </c>
      <c r="R71" s="71" t="s">
        <v>1200</v>
      </c>
      <c r="S71" s="71">
        <v>43108.917999999998</v>
      </c>
      <c r="T71" s="71">
        <v>42401.41</v>
      </c>
      <c r="U71" s="71">
        <v>40646.040999999997</v>
      </c>
    </row>
    <row r="72" spans="1:21" ht="30" customHeight="1" x14ac:dyDescent="0.2">
      <c r="A72" s="110" t="s">
        <v>677</v>
      </c>
      <c r="B72" s="111" t="s">
        <v>888</v>
      </c>
      <c r="C72" s="112" t="s">
        <v>678</v>
      </c>
      <c r="D72" s="24" t="s">
        <v>1196</v>
      </c>
      <c r="E72" s="72" t="s">
        <v>1200</v>
      </c>
      <c r="F72" s="72" t="s">
        <v>1200</v>
      </c>
      <c r="G72" s="72" t="s">
        <v>1200</v>
      </c>
      <c r="H72" s="72" t="s">
        <v>1200</v>
      </c>
      <c r="I72" s="72" t="s">
        <v>1200</v>
      </c>
      <c r="J72" s="72" t="s">
        <v>1200</v>
      </c>
      <c r="K72" s="72" t="s">
        <v>1200</v>
      </c>
      <c r="L72" s="72" t="s">
        <v>1200</v>
      </c>
      <c r="M72" s="72" t="s">
        <v>1200</v>
      </c>
      <c r="N72" s="72" t="s">
        <v>1200</v>
      </c>
      <c r="O72" s="72" t="s">
        <v>1200</v>
      </c>
      <c r="P72" s="72" t="s">
        <v>1200</v>
      </c>
      <c r="Q72" s="72" t="s">
        <v>1200</v>
      </c>
      <c r="R72" s="72" t="s">
        <v>1200</v>
      </c>
      <c r="S72" s="72">
        <v>151126.022</v>
      </c>
      <c r="T72" s="72">
        <v>181295.921</v>
      </c>
      <c r="U72" s="72">
        <v>173823.69500000001</v>
      </c>
    </row>
    <row r="73" spans="1:21" ht="30" customHeight="1" x14ac:dyDescent="0.2">
      <c r="A73" s="110" t="s">
        <v>679</v>
      </c>
      <c r="B73" s="111" t="s">
        <v>888</v>
      </c>
      <c r="C73" s="112" t="s">
        <v>680</v>
      </c>
      <c r="D73" s="23" t="s">
        <v>1195</v>
      </c>
      <c r="E73" s="71">
        <v>9501.6</v>
      </c>
      <c r="F73" s="71" t="s">
        <v>1199</v>
      </c>
      <c r="G73" s="71" t="s">
        <v>1199</v>
      </c>
      <c r="H73" s="71" t="s">
        <v>1199</v>
      </c>
      <c r="I73" s="71">
        <v>7926.7730000000001</v>
      </c>
      <c r="J73" s="71">
        <v>8380.2610000000004</v>
      </c>
      <c r="K73" s="71">
        <v>11605.406999999999</v>
      </c>
      <c r="L73" s="71">
        <v>11666.282999999999</v>
      </c>
      <c r="M73" s="71">
        <v>11095.334999999999</v>
      </c>
      <c r="N73" s="71">
        <v>10514</v>
      </c>
      <c r="O73" s="71">
        <v>9478</v>
      </c>
      <c r="P73" s="71">
        <v>9211</v>
      </c>
      <c r="Q73" s="71">
        <v>10501</v>
      </c>
      <c r="R73" s="71">
        <v>13132.161</v>
      </c>
      <c r="S73" s="71">
        <v>11905.045</v>
      </c>
      <c r="T73" s="71">
        <v>11204.166999999999</v>
      </c>
      <c r="U73" s="71">
        <v>12140.583000000001</v>
      </c>
    </row>
    <row r="74" spans="1:21" ht="30" customHeight="1" x14ac:dyDescent="0.2">
      <c r="A74" s="110" t="s">
        <v>679</v>
      </c>
      <c r="B74" s="111" t="s">
        <v>888</v>
      </c>
      <c r="C74" s="112" t="s">
        <v>680</v>
      </c>
      <c r="D74" s="24" t="s">
        <v>1196</v>
      </c>
      <c r="E74" s="72">
        <v>36174</v>
      </c>
      <c r="F74" s="72" t="s">
        <v>1199</v>
      </c>
      <c r="G74" s="72" t="s">
        <v>1199</v>
      </c>
      <c r="H74" s="72" t="s">
        <v>1199</v>
      </c>
      <c r="I74" s="72">
        <v>39018.101999999999</v>
      </c>
      <c r="J74" s="72">
        <v>50142.472999999998</v>
      </c>
      <c r="K74" s="72">
        <v>61953.688000000002</v>
      </c>
      <c r="L74" s="72">
        <v>63854.029000000002</v>
      </c>
      <c r="M74" s="72">
        <v>62946.599000000002</v>
      </c>
      <c r="N74" s="72">
        <v>62938</v>
      </c>
      <c r="O74" s="72">
        <v>61175</v>
      </c>
      <c r="P74" s="72">
        <v>60510.694000000003</v>
      </c>
      <c r="Q74" s="72">
        <v>67961.460999999996</v>
      </c>
      <c r="R74" s="72">
        <v>80437.801000000007</v>
      </c>
      <c r="S74" s="72">
        <v>81267.558999999994</v>
      </c>
      <c r="T74" s="72">
        <v>87610.782000000007</v>
      </c>
      <c r="U74" s="72">
        <v>91447.952999999994</v>
      </c>
    </row>
    <row r="76" spans="1:21" x14ac:dyDescent="0.2">
      <c r="A76" s="21" t="s">
        <v>1216</v>
      </c>
    </row>
    <row r="77" spans="1:21" x14ac:dyDescent="0.2">
      <c r="A77" s="21" t="s">
        <v>1217</v>
      </c>
    </row>
    <row r="78" spans="1:21" x14ac:dyDescent="0.2">
      <c r="A78" s="22" t="s">
        <v>1279</v>
      </c>
    </row>
    <row r="79" spans="1:21" x14ac:dyDescent="0.2">
      <c r="A79" s="21" t="s">
        <v>4</v>
      </c>
    </row>
    <row r="80" spans="1:21" x14ac:dyDescent="0.2">
      <c r="A80" t="s">
        <v>2</v>
      </c>
    </row>
    <row r="81" spans="1:1" x14ac:dyDescent="0.2">
      <c r="A81" t="s">
        <v>937</v>
      </c>
    </row>
  </sheetData>
  <mergeCells count="103">
    <mergeCell ref="C59:C60"/>
    <mergeCell ref="C61:C62"/>
    <mergeCell ref="C63:C64"/>
    <mergeCell ref="C65:C66"/>
    <mergeCell ref="C67:C68"/>
    <mergeCell ref="C69:C70"/>
    <mergeCell ref="C71:C72"/>
    <mergeCell ref="C73:C74"/>
    <mergeCell ref="A2:U2"/>
    <mergeCell ref="A5:U5"/>
    <mergeCell ref="C41:C42"/>
    <mergeCell ref="C43:C44"/>
    <mergeCell ref="C45:C46"/>
    <mergeCell ref="C47:C48"/>
    <mergeCell ref="C49:C50"/>
    <mergeCell ref="C51:C52"/>
    <mergeCell ref="C53:C54"/>
    <mergeCell ref="C55:C56"/>
    <mergeCell ref="C57:C58"/>
    <mergeCell ref="B59:B60"/>
    <mergeCell ref="B61:B62"/>
    <mergeCell ref="B63:B64"/>
    <mergeCell ref="B65:B66"/>
    <mergeCell ref="B67:B68"/>
    <mergeCell ref="B69:B70"/>
    <mergeCell ref="B71:B72"/>
    <mergeCell ref="B73:B74"/>
    <mergeCell ref="C9:C10"/>
    <mergeCell ref="C11:C12"/>
    <mergeCell ref="C13:C14"/>
    <mergeCell ref="C15:C16"/>
    <mergeCell ref="C17:C18"/>
    <mergeCell ref="C19:C20"/>
    <mergeCell ref="C21:C22"/>
    <mergeCell ref="C23:C24"/>
    <mergeCell ref="C25:C26"/>
    <mergeCell ref="C27:C28"/>
    <mergeCell ref="C29:C30"/>
    <mergeCell ref="C31:C32"/>
    <mergeCell ref="C33:C34"/>
    <mergeCell ref="C35:C36"/>
    <mergeCell ref="C37:C38"/>
    <mergeCell ref="C39:C40"/>
    <mergeCell ref="B41:B42"/>
    <mergeCell ref="B43:B44"/>
    <mergeCell ref="B45:B46"/>
    <mergeCell ref="B47:B48"/>
    <mergeCell ref="B49:B50"/>
    <mergeCell ref="B51:B52"/>
    <mergeCell ref="B53:B54"/>
    <mergeCell ref="B55:B56"/>
    <mergeCell ref="B57:B58"/>
    <mergeCell ref="A59:A60"/>
    <mergeCell ref="A61:A62"/>
    <mergeCell ref="A63:A64"/>
    <mergeCell ref="A65:A66"/>
    <mergeCell ref="A67:A68"/>
    <mergeCell ref="A69:A70"/>
    <mergeCell ref="A71:A72"/>
    <mergeCell ref="A73:A74"/>
    <mergeCell ref="B9:B10"/>
    <mergeCell ref="B11:B12"/>
    <mergeCell ref="B13:B14"/>
    <mergeCell ref="B15:B16"/>
    <mergeCell ref="B17:B18"/>
    <mergeCell ref="B19:B20"/>
    <mergeCell ref="B21:B22"/>
    <mergeCell ref="B23:B24"/>
    <mergeCell ref="B25:B26"/>
    <mergeCell ref="B27:B28"/>
    <mergeCell ref="B29:B30"/>
    <mergeCell ref="B31:B32"/>
    <mergeCell ref="B33:B34"/>
    <mergeCell ref="B35:B36"/>
    <mergeCell ref="B37:B38"/>
    <mergeCell ref="B39:B40"/>
    <mergeCell ref="A41:A42"/>
    <mergeCell ref="A43:A44"/>
    <mergeCell ref="A45:A46"/>
    <mergeCell ref="A47:A48"/>
    <mergeCell ref="A49:A50"/>
    <mergeCell ref="A51:A52"/>
    <mergeCell ref="A53:A54"/>
    <mergeCell ref="A55:A56"/>
    <mergeCell ref="A57:A58"/>
    <mergeCell ref="A23:A24"/>
    <mergeCell ref="A25:A26"/>
    <mergeCell ref="A27:A28"/>
    <mergeCell ref="A29:A30"/>
    <mergeCell ref="A31:A32"/>
    <mergeCell ref="A33:A34"/>
    <mergeCell ref="A35:A36"/>
    <mergeCell ref="A37:A38"/>
    <mergeCell ref="A39:A40"/>
    <mergeCell ref="A8:B8"/>
    <mergeCell ref="C8:D8"/>
    <mergeCell ref="A9:A10"/>
    <mergeCell ref="A11:A12"/>
    <mergeCell ref="A13:A14"/>
    <mergeCell ref="A15:A16"/>
    <mergeCell ref="A17:A18"/>
    <mergeCell ref="A19:A20"/>
    <mergeCell ref="A21:A22"/>
  </mergeCells>
  <pageMargins left="0.7" right="0.7" top="0.75" bottom="0.75" header="0.3" footer="0.3"/>
  <pageSetup paperSize="9"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U35"/>
  <sheetViews>
    <sheetView showGridLines="0" workbookViewId="0">
      <pane xSplit="4" ySplit="8" topLeftCell="E9" activePane="bottomRight" state="frozen"/>
      <selection pane="topRight"/>
      <selection pane="bottomLeft"/>
      <selection pane="bottomRight"/>
    </sheetView>
  </sheetViews>
  <sheetFormatPr baseColWidth="10" defaultRowHeight="12.75" x14ac:dyDescent="0.2"/>
  <cols>
    <col min="1" max="1" width="12.7109375" customWidth="1"/>
    <col min="2" max="2" width="5.7109375" customWidth="1"/>
    <col min="3" max="3" width="50.7109375" customWidth="1"/>
    <col min="4" max="4" width="8.7109375" customWidth="1"/>
    <col min="5" max="21" width="13.7109375" customWidth="1"/>
  </cols>
  <sheetData>
    <row r="1" spans="1:21" x14ac:dyDescent="0.2">
      <c r="U1" s="2" t="str">
        <f>HYPERLINK("#'Sommaire'!A1", "retour sommaire")</f>
        <v>retour sommaire</v>
      </c>
    </row>
    <row r="2" spans="1:21" ht="15" x14ac:dyDescent="0.2">
      <c r="A2" s="113" t="s">
        <v>1202</v>
      </c>
      <c r="B2" s="114"/>
      <c r="C2" s="114"/>
      <c r="D2" s="114"/>
      <c r="E2" s="114"/>
      <c r="F2" s="114"/>
      <c r="G2" s="114"/>
      <c r="H2" s="114"/>
      <c r="I2" s="114"/>
      <c r="J2" s="114"/>
      <c r="K2" s="114"/>
      <c r="L2" s="114"/>
      <c r="M2" s="114"/>
      <c r="N2" s="114"/>
      <c r="O2" s="114"/>
      <c r="P2" s="114"/>
      <c r="Q2" s="114"/>
      <c r="R2" s="114"/>
      <c r="S2" s="114"/>
      <c r="T2" s="114"/>
      <c r="U2" s="114"/>
    </row>
    <row r="5" spans="1:21" ht="15" x14ac:dyDescent="0.2">
      <c r="A5" s="113" t="s">
        <v>1280</v>
      </c>
      <c r="B5" s="114"/>
      <c r="C5" s="114"/>
      <c r="D5" s="114"/>
      <c r="E5" s="114"/>
      <c r="F5" s="114"/>
      <c r="G5" s="114"/>
      <c r="H5" s="114"/>
      <c r="I5" s="114"/>
      <c r="J5" s="114"/>
      <c r="K5" s="114"/>
      <c r="L5" s="114"/>
      <c r="M5" s="114"/>
      <c r="N5" s="114"/>
      <c r="O5" s="114"/>
      <c r="P5" s="114"/>
      <c r="Q5" s="114"/>
      <c r="R5" s="114"/>
      <c r="S5" s="114"/>
      <c r="T5" s="114"/>
      <c r="U5" s="114"/>
    </row>
    <row r="6" spans="1:21" x14ac:dyDescent="0.2">
      <c r="U6" s="7" t="s">
        <v>1204</v>
      </c>
    </row>
    <row r="7" spans="1:21" x14ac:dyDescent="0.2">
      <c r="U7" s="7" t="s">
        <v>1205</v>
      </c>
    </row>
    <row r="8" spans="1:21" x14ac:dyDescent="0.2">
      <c r="A8" s="107" t="s">
        <v>6</v>
      </c>
      <c r="B8" s="107" t="s">
        <v>1193</v>
      </c>
      <c r="C8" s="107" t="s">
        <v>7</v>
      </c>
      <c r="D8" s="107" t="s">
        <v>1194</v>
      </c>
      <c r="E8" s="8" t="s">
        <v>889</v>
      </c>
      <c r="F8" s="8" t="s">
        <v>890</v>
      </c>
      <c r="G8" s="8" t="s">
        <v>891</v>
      </c>
      <c r="H8" s="8" t="s">
        <v>892</v>
      </c>
      <c r="I8" s="8" t="s">
        <v>893</v>
      </c>
      <c r="J8" s="8" t="s">
        <v>894</v>
      </c>
      <c r="K8" s="8" t="s">
        <v>895</v>
      </c>
      <c r="L8" s="8" t="s">
        <v>896</v>
      </c>
      <c r="M8" s="8" t="s">
        <v>897</v>
      </c>
      <c r="N8" s="8" t="s">
        <v>898</v>
      </c>
      <c r="O8" s="8" t="s">
        <v>899</v>
      </c>
      <c r="P8" s="8" t="s">
        <v>900</v>
      </c>
      <c r="Q8" s="8" t="s">
        <v>901</v>
      </c>
      <c r="R8" s="8" t="s">
        <v>902</v>
      </c>
      <c r="S8" s="8" t="s">
        <v>903</v>
      </c>
      <c r="T8" s="8" t="s">
        <v>904</v>
      </c>
      <c r="U8" s="8" t="s">
        <v>905</v>
      </c>
    </row>
    <row r="9" spans="1:21" ht="30" customHeight="1" x14ac:dyDescent="0.2">
      <c r="A9" s="110" t="s">
        <v>681</v>
      </c>
      <c r="B9" s="111" t="s">
        <v>888</v>
      </c>
      <c r="C9" s="112" t="s">
        <v>682</v>
      </c>
      <c r="D9" s="23" t="s">
        <v>1195</v>
      </c>
      <c r="E9" s="73">
        <v>181.49100000000001</v>
      </c>
      <c r="F9" s="73" t="s">
        <v>1199</v>
      </c>
      <c r="G9" s="73" t="s">
        <v>1199</v>
      </c>
      <c r="H9" s="73" t="s">
        <v>1199</v>
      </c>
      <c r="I9" s="73" t="s">
        <v>1199</v>
      </c>
      <c r="J9" s="73">
        <v>0</v>
      </c>
      <c r="K9" s="73" t="s">
        <v>1199</v>
      </c>
      <c r="L9" s="73" t="s">
        <v>1199</v>
      </c>
      <c r="M9" s="73">
        <v>0</v>
      </c>
      <c r="N9" s="73">
        <v>0</v>
      </c>
      <c r="O9" s="73" t="s">
        <v>1199</v>
      </c>
      <c r="P9" s="73" t="s">
        <v>1199</v>
      </c>
      <c r="Q9" s="73" t="s">
        <v>1199</v>
      </c>
      <c r="R9" s="73" t="s">
        <v>1199</v>
      </c>
      <c r="S9" s="73" t="s">
        <v>1199</v>
      </c>
      <c r="T9" s="73" t="s">
        <v>1199</v>
      </c>
      <c r="U9" s="73" t="s">
        <v>1199</v>
      </c>
    </row>
    <row r="10" spans="1:21" ht="30" customHeight="1" x14ac:dyDescent="0.2">
      <c r="A10" s="110" t="s">
        <v>681</v>
      </c>
      <c r="B10" s="111" t="s">
        <v>888</v>
      </c>
      <c r="C10" s="112" t="s">
        <v>682</v>
      </c>
      <c r="D10" s="24" t="s">
        <v>1196</v>
      </c>
      <c r="E10" s="74">
        <v>579.98500000000001</v>
      </c>
      <c r="F10" s="74" t="s">
        <v>1199</v>
      </c>
      <c r="G10" s="74" t="s">
        <v>1199</v>
      </c>
      <c r="H10" s="74" t="s">
        <v>1199</v>
      </c>
      <c r="I10" s="74" t="s">
        <v>1199</v>
      </c>
      <c r="J10" s="74">
        <v>0</v>
      </c>
      <c r="K10" s="74" t="s">
        <v>1199</v>
      </c>
      <c r="L10" s="74" t="s">
        <v>1199</v>
      </c>
      <c r="M10" s="74">
        <v>0</v>
      </c>
      <c r="N10" s="74">
        <v>0</v>
      </c>
      <c r="O10" s="74" t="s">
        <v>1199</v>
      </c>
      <c r="P10" s="74" t="s">
        <v>1199</v>
      </c>
      <c r="Q10" s="74" t="s">
        <v>1199</v>
      </c>
      <c r="R10" s="74" t="s">
        <v>1199</v>
      </c>
      <c r="S10" s="74" t="s">
        <v>1199</v>
      </c>
      <c r="T10" s="74" t="s">
        <v>1199</v>
      </c>
      <c r="U10" s="74" t="s">
        <v>1199</v>
      </c>
    </row>
    <row r="11" spans="1:21" ht="30" customHeight="1" x14ac:dyDescent="0.2">
      <c r="A11" s="110" t="s">
        <v>683</v>
      </c>
      <c r="B11" s="111" t="s">
        <v>888</v>
      </c>
      <c r="C11" s="112" t="s">
        <v>684</v>
      </c>
      <c r="D11" s="23" t="s">
        <v>1195</v>
      </c>
      <c r="E11" s="73">
        <v>132857.91699999999</v>
      </c>
      <c r="F11" s="73">
        <v>119699.59699999999</v>
      </c>
      <c r="G11" s="73">
        <v>120119.258</v>
      </c>
      <c r="H11" s="73">
        <v>162611.345</v>
      </c>
      <c r="I11" s="73">
        <v>171065.092</v>
      </c>
      <c r="J11" s="73">
        <v>160330.07500000001</v>
      </c>
      <c r="K11" s="73">
        <v>151401.50599999999</v>
      </c>
      <c r="L11" s="73">
        <v>130879.37699999999</v>
      </c>
      <c r="M11" s="73">
        <v>140528.981</v>
      </c>
      <c r="N11" s="73">
        <v>103579</v>
      </c>
      <c r="O11" s="73">
        <v>137014</v>
      </c>
      <c r="P11" s="73">
        <v>132565</v>
      </c>
      <c r="Q11" s="73">
        <v>140119.41399999999</v>
      </c>
      <c r="R11" s="73">
        <v>137919.90700000001</v>
      </c>
      <c r="S11" s="73">
        <v>134085.94200000001</v>
      </c>
      <c r="T11" s="73">
        <v>137461.93299999999</v>
      </c>
      <c r="U11" s="73">
        <v>132081.96799999999</v>
      </c>
    </row>
    <row r="12" spans="1:21" ht="30" customHeight="1" x14ac:dyDescent="0.2">
      <c r="A12" s="110" t="s">
        <v>683</v>
      </c>
      <c r="B12" s="111" t="s">
        <v>888</v>
      </c>
      <c r="C12" s="112" t="s">
        <v>684</v>
      </c>
      <c r="D12" s="24" t="s">
        <v>1196</v>
      </c>
      <c r="E12" s="74">
        <v>1096783.196</v>
      </c>
      <c r="F12" s="74">
        <v>814950.72199999995</v>
      </c>
      <c r="G12" s="74">
        <v>847187.62</v>
      </c>
      <c r="H12" s="74">
        <v>1381237.023</v>
      </c>
      <c r="I12" s="74">
        <v>1432588.098</v>
      </c>
      <c r="J12" s="74">
        <v>1132236.1470000001</v>
      </c>
      <c r="K12" s="74">
        <v>1052256.98</v>
      </c>
      <c r="L12" s="74">
        <v>1187187.3659999999</v>
      </c>
      <c r="M12" s="74">
        <v>1263337.673</v>
      </c>
      <c r="N12" s="74">
        <v>914061</v>
      </c>
      <c r="O12" s="74">
        <v>1011599</v>
      </c>
      <c r="P12" s="74">
        <v>1010836.297</v>
      </c>
      <c r="Q12" s="74">
        <v>1049964.037</v>
      </c>
      <c r="R12" s="74">
        <v>1097057.4080000001</v>
      </c>
      <c r="S12" s="74">
        <v>1274934.6440000001</v>
      </c>
      <c r="T12" s="74">
        <v>1229874.453</v>
      </c>
      <c r="U12" s="74">
        <v>1390741.6529999999</v>
      </c>
    </row>
    <row r="13" spans="1:21" ht="30" customHeight="1" x14ac:dyDescent="0.2">
      <c r="A13" s="110" t="s">
        <v>685</v>
      </c>
      <c r="B13" s="111" t="s">
        <v>888</v>
      </c>
      <c r="C13" s="112" t="s">
        <v>686</v>
      </c>
      <c r="D13" s="23" t="s">
        <v>1195</v>
      </c>
      <c r="E13" s="73">
        <v>5249.5119999999997</v>
      </c>
      <c r="F13" s="73">
        <v>7767.0330000000004</v>
      </c>
      <c r="G13" s="73">
        <v>7603.0209999999997</v>
      </c>
      <c r="H13" s="73">
        <v>7466.634</v>
      </c>
      <c r="I13" s="73">
        <v>7387.2380000000003</v>
      </c>
      <c r="J13" s="73">
        <v>5413.8630000000003</v>
      </c>
      <c r="K13" s="73">
        <v>5380.509</v>
      </c>
      <c r="L13" s="73">
        <v>3756.5970000000002</v>
      </c>
      <c r="M13" s="73">
        <v>3769.973</v>
      </c>
      <c r="N13" s="73">
        <v>2409</v>
      </c>
      <c r="O13" s="73">
        <v>2194</v>
      </c>
      <c r="P13" s="73">
        <v>2141</v>
      </c>
      <c r="Q13" s="73">
        <v>2394.0720000000001</v>
      </c>
      <c r="R13" s="73">
        <v>2677.9830000000002</v>
      </c>
      <c r="S13" s="73">
        <v>2130.614</v>
      </c>
      <c r="T13" s="73">
        <v>2102.4490000000001</v>
      </c>
      <c r="U13" s="73">
        <v>2156.6320000000001</v>
      </c>
    </row>
    <row r="14" spans="1:21" ht="30" customHeight="1" x14ac:dyDescent="0.2">
      <c r="A14" s="110" t="s">
        <v>685</v>
      </c>
      <c r="B14" s="111" t="s">
        <v>888</v>
      </c>
      <c r="C14" s="112" t="s">
        <v>686</v>
      </c>
      <c r="D14" s="24" t="s">
        <v>1196</v>
      </c>
      <c r="E14" s="74">
        <v>33047.582999999999</v>
      </c>
      <c r="F14" s="74">
        <v>64944.097999999998</v>
      </c>
      <c r="G14" s="74">
        <v>65233.87</v>
      </c>
      <c r="H14" s="74">
        <v>68032.490000000005</v>
      </c>
      <c r="I14" s="74">
        <v>62742.491000000002</v>
      </c>
      <c r="J14" s="74">
        <v>26037.572</v>
      </c>
      <c r="K14" s="74">
        <v>30040.282999999999</v>
      </c>
      <c r="L14" s="74">
        <v>39614.033000000003</v>
      </c>
      <c r="M14" s="74">
        <v>38673.766000000003</v>
      </c>
      <c r="N14" s="74">
        <v>32348</v>
      </c>
      <c r="O14" s="74">
        <v>32664</v>
      </c>
      <c r="P14" s="74">
        <v>36948.949999999997</v>
      </c>
      <c r="Q14" s="74">
        <v>40212.516000000003</v>
      </c>
      <c r="R14" s="74">
        <v>41715.616000000002</v>
      </c>
      <c r="S14" s="74">
        <v>41253.726999999999</v>
      </c>
      <c r="T14" s="74">
        <v>36856.858999999997</v>
      </c>
      <c r="U14" s="74">
        <v>40845.326000000001</v>
      </c>
    </row>
    <row r="15" spans="1:21" ht="30" customHeight="1" x14ac:dyDescent="0.2">
      <c r="A15" s="110" t="s">
        <v>687</v>
      </c>
      <c r="B15" s="111" t="s">
        <v>888</v>
      </c>
      <c r="C15" s="112" t="s">
        <v>688</v>
      </c>
      <c r="D15" s="23" t="s">
        <v>1195</v>
      </c>
      <c r="E15" s="73" t="s">
        <v>1199</v>
      </c>
      <c r="F15" s="73" t="s">
        <v>1199</v>
      </c>
      <c r="G15" s="73" t="s">
        <v>1199</v>
      </c>
      <c r="H15" s="73" t="s">
        <v>1199</v>
      </c>
      <c r="I15" s="73" t="s">
        <v>1199</v>
      </c>
      <c r="J15" s="73" t="s">
        <v>1199</v>
      </c>
      <c r="K15" s="73">
        <v>10520.566999999999</v>
      </c>
      <c r="L15" s="73">
        <v>10326.643</v>
      </c>
      <c r="M15" s="73">
        <v>11938.713</v>
      </c>
      <c r="N15" s="73">
        <v>16599</v>
      </c>
      <c r="O15" s="73">
        <v>13103</v>
      </c>
      <c r="P15" s="73" t="s">
        <v>1199</v>
      </c>
      <c r="Q15" s="73" t="s">
        <v>1199</v>
      </c>
      <c r="R15" s="73" t="s">
        <v>1199</v>
      </c>
      <c r="S15" s="73" t="s">
        <v>1199</v>
      </c>
      <c r="T15" s="73" t="s">
        <v>1199</v>
      </c>
      <c r="U15" s="73" t="s">
        <v>1199</v>
      </c>
    </row>
    <row r="16" spans="1:21" ht="30" customHeight="1" x14ac:dyDescent="0.2">
      <c r="A16" s="110" t="s">
        <v>687</v>
      </c>
      <c r="B16" s="111" t="s">
        <v>888</v>
      </c>
      <c r="C16" s="112" t="s">
        <v>688</v>
      </c>
      <c r="D16" s="24" t="s">
        <v>1196</v>
      </c>
      <c r="E16" s="74" t="s">
        <v>1199</v>
      </c>
      <c r="F16" s="74" t="s">
        <v>1199</v>
      </c>
      <c r="G16" s="74" t="s">
        <v>1199</v>
      </c>
      <c r="H16" s="74" t="s">
        <v>1199</v>
      </c>
      <c r="I16" s="74" t="s">
        <v>1199</v>
      </c>
      <c r="J16" s="74" t="s">
        <v>1199</v>
      </c>
      <c r="K16" s="74">
        <v>51705.053999999996</v>
      </c>
      <c r="L16" s="74">
        <v>57568.642999999996</v>
      </c>
      <c r="M16" s="74">
        <v>71394.411999999997</v>
      </c>
      <c r="N16" s="74">
        <v>109685</v>
      </c>
      <c r="O16" s="74">
        <v>90793</v>
      </c>
      <c r="P16" s="74" t="s">
        <v>1199</v>
      </c>
      <c r="Q16" s="74" t="s">
        <v>1199</v>
      </c>
      <c r="R16" s="74" t="s">
        <v>1199</v>
      </c>
      <c r="S16" s="74" t="s">
        <v>1199</v>
      </c>
      <c r="T16" s="74" t="s">
        <v>1199</v>
      </c>
      <c r="U16" s="74" t="s">
        <v>1199</v>
      </c>
    </row>
    <row r="17" spans="1:21" ht="30" customHeight="1" x14ac:dyDescent="0.2">
      <c r="A17" s="110" t="s">
        <v>689</v>
      </c>
      <c r="B17" s="111" t="s">
        <v>888</v>
      </c>
      <c r="C17" s="112" t="s">
        <v>690</v>
      </c>
      <c r="D17" s="23" t="s">
        <v>1195</v>
      </c>
      <c r="E17" s="73">
        <v>11982.155000000001</v>
      </c>
      <c r="F17" s="73">
        <v>15650.284</v>
      </c>
      <c r="G17" s="73">
        <v>24390</v>
      </c>
      <c r="H17" s="73">
        <v>26416.856</v>
      </c>
      <c r="I17" s="73" t="s">
        <v>1199</v>
      </c>
      <c r="J17" s="73" t="s">
        <v>1199</v>
      </c>
      <c r="K17" s="73" t="s">
        <v>1199</v>
      </c>
      <c r="L17" s="73" t="s">
        <v>1199</v>
      </c>
      <c r="M17" s="73" t="s">
        <v>1199</v>
      </c>
      <c r="N17" s="73" t="s">
        <v>1199</v>
      </c>
      <c r="O17" s="73" t="s">
        <v>1199</v>
      </c>
      <c r="P17" s="73" t="s">
        <v>1199</v>
      </c>
      <c r="Q17" s="73" t="s">
        <v>1199</v>
      </c>
      <c r="R17" s="73" t="s">
        <v>1199</v>
      </c>
      <c r="S17" s="73" t="s">
        <v>1199</v>
      </c>
      <c r="T17" s="73" t="s">
        <v>1199</v>
      </c>
      <c r="U17" s="73" t="s">
        <v>1199</v>
      </c>
    </row>
    <row r="18" spans="1:21" ht="30" customHeight="1" x14ac:dyDescent="0.2">
      <c r="A18" s="110" t="s">
        <v>689</v>
      </c>
      <c r="B18" s="111" t="s">
        <v>888</v>
      </c>
      <c r="C18" s="112" t="s">
        <v>690</v>
      </c>
      <c r="D18" s="24" t="s">
        <v>1196</v>
      </c>
      <c r="E18" s="74">
        <v>310549.33100000001</v>
      </c>
      <c r="F18" s="74">
        <v>551281</v>
      </c>
      <c r="G18" s="74">
        <v>547891</v>
      </c>
      <c r="H18" s="74">
        <v>482318.17</v>
      </c>
      <c r="I18" s="74" t="s">
        <v>1199</v>
      </c>
      <c r="J18" s="74" t="s">
        <v>1199</v>
      </c>
      <c r="K18" s="74" t="s">
        <v>1199</v>
      </c>
      <c r="L18" s="74" t="s">
        <v>1199</v>
      </c>
      <c r="M18" s="74" t="s">
        <v>1199</v>
      </c>
      <c r="N18" s="74" t="s">
        <v>1199</v>
      </c>
      <c r="O18" s="74" t="s">
        <v>1199</v>
      </c>
      <c r="P18" s="74" t="s">
        <v>1199</v>
      </c>
      <c r="Q18" s="74" t="s">
        <v>1199</v>
      </c>
      <c r="R18" s="74" t="s">
        <v>1199</v>
      </c>
      <c r="S18" s="74" t="s">
        <v>1199</v>
      </c>
      <c r="T18" s="74" t="s">
        <v>1199</v>
      </c>
      <c r="U18" s="74" t="s">
        <v>1199</v>
      </c>
    </row>
    <row r="19" spans="1:21" ht="30" customHeight="1" x14ac:dyDescent="0.2">
      <c r="A19" s="110" t="s">
        <v>691</v>
      </c>
      <c r="B19" s="111" t="s">
        <v>888</v>
      </c>
      <c r="C19" s="112" t="s">
        <v>692</v>
      </c>
      <c r="D19" s="23" t="s">
        <v>1195</v>
      </c>
      <c r="E19" s="73" t="s">
        <v>1199</v>
      </c>
      <c r="F19" s="73" t="s">
        <v>1199</v>
      </c>
      <c r="G19" s="73" t="s">
        <v>1199</v>
      </c>
      <c r="H19" s="73" t="s">
        <v>1199</v>
      </c>
      <c r="I19" s="73">
        <v>0</v>
      </c>
      <c r="J19" s="73" t="s">
        <v>1199</v>
      </c>
      <c r="K19" s="73" t="s">
        <v>1199</v>
      </c>
      <c r="L19" s="73" t="s">
        <v>1199</v>
      </c>
      <c r="M19" s="73" t="s">
        <v>1199</v>
      </c>
      <c r="N19" s="73" t="s">
        <v>1199</v>
      </c>
      <c r="O19" s="73" t="s">
        <v>1199</v>
      </c>
      <c r="P19" s="73" t="s">
        <v>1199</v>
      </c>
      <c r="Q19" s="73" t="s">
        <v>1199</v>
      </c>
      <c r="R19" s="73" t="s">
        <v>1199</v>
      </c>
      <c r="S19" s="73" t="s">
        <v>1199</v>
      </c>
      <c r="T19" s="73" t="s">
        <v>1199</v>
      </c>
      <c r="U19" s="73" t="s">
        <v>1199</v>
      </c>
    </row>
    <row r="20" spans="1:21" ht="30" customHeight="1" x14ac:dyDescent="0.2">
      <c r="A20" s="110" t="s">
        <v>691</v>
      </c>
      <c r="B20" s="111" t="s">
        <v>888</v>
      </c>
      <c r="C20" s="112" t="s">
        <v>692</v>
      </c>
      <c r="D20" s="24" t="s">
        <v>1196</v>
      </c>
      <c r="E20" s="74" t="s">
        <v>1199</v>
      </c>
      <c r="F20" s="74" t="s">
        <v>1199</v>
      </c>
      <c r="G20" s="74" t="s">
        <v>1199</v>
      </c>
      <c r="H20" s="74" t="s">
        <v>1199</v>
      </c>
      <c r="I20" s="74">
        <v>0</v>
      </c>
      <c r="J20" s="74" t="s">
        <v>1199</v>
      </c>
      <c r="K20" s="74" t="s">
        <v>1199</v>
      </c>
      <c r="L20" s="74" t="s">
        <v>1199</v>
      </c>
      <c r="M20" s="74" t="s">
        <v>1199</v>
      </c>
      <c r="N20" s="74" t="s">
        <v>1199</v>
      </c>
      <c r="O20" s="74" t="s">
        <v>1199</v>
      </c>
      <c r="P20" s="74" t="s">
        <v>1199</v>
      </c>
      <c r="Q20" s="74" t="s">
        <v>1199</v>
      </c>
      <c r="R20" s="74" t="s">
        <v>1199</v>
      </c>
      <c r="S20" s="74" t="s">
        <v>1199</v>
      </c>
      <c r="T20" s="74" t="s">
        <v>1199</v>
      </c>
      <c r="U20" s="74" t="s">
        <v>1199</v>
      </c>
    </row>
    <row r="21" spans="1:21" ht="30" customHeight="1" x14ac:dyDescent="0.2">
      <c r="A21" s="110" t="s">
        <v>693</v>
      </c>
      <c r="B21" s="111" t="s">
        <v>888</v>
      </c>
      <c r="C21" s="112" t="s">
        <v>694</v>
      </c>
      <c r="D21" s="23" t="s">
        <v>1195</v>
      </c>
      <c r="E21" s="73">
        <v>2166.5940000000001</v>
      </c>
      <c r="F21" s="73">
        <v>1973.277</v>
      </c>
      <c r="G21" s="73">
        <v>2745.9520000000002</v>
      </c>
      <c r="H21" s="73">
        <v>2716.9169999999999</v>
      </c>
      <c r="I21" s="73">
        <v>1914.5650000000001</v>
      </c>
      <c r="J21" s="73">
        <v>1912.692</v>
      </c>
      <c r="K21" s="73">
        <v>2062.84</v>
      </c>
      <c r="L21" s="73">
        <v>2515.16</v>
      </c>
      <c r="M21" s="73">
        <v>2699.4070000000002</v>
      </c>
      <c r="N21" s="73">
        <v>8984</v>
      </c>
      <c r="O21" s="73">
        <v>8054</v>
      </c>
      <c r="P21" s="73">
        <v>9086</v>
      </c>
      <c r="Q21" s="73">
        <v>8374</v>
      </c>
      <c r="R21" s="73">
        <v>8527.7049999999999</v>
      </c>
      <c r="S21" s="73">
        <v>8856.3220000000001</v>
      </c>
      <c r="T21" s="73">
        <v>8714.7630000000008</v>
      </c>
      <c r="U21" s="73">
        <v>9038.2119999999995</v>
      </c>
    </row>
    <row r="22" spans="1:21" ht="30" customHeight="1" x14ac:dyDescent="0.2">
      <c r="A22" s="110" t="s">
        <v>693</v>
      </c>
      <c r="B22" s="111" t="s">
        <v>888</v>
      </c>
      <c r="C22" s="112" t="s">
        <v>694</v>
      </c>
      <c r="D22" s="24" t="s">
        <v>1196</v>
      </c>
      <c r="E22" s="74">
        <v>35564.15</v>
      </c>
      <c r="F22" s="74">
        <v>33892.394</v>
      </c>
      <c r="G22" s="74">
        <v>39305.158000000003</v>
      </c>
      <c r="H22" s="74">
        <v>40169.315000000002</v>
      </c>
      <c r="I22" s="74">
        <v>36929.866000000002</v>
      </c>
      <c r="J22" s="74">
        <v>37916.784</v>
      </c>
      <c r="K22" s="74">
        <v>41565.394999999997</v>
      </c>
      <c r="L22" s="74">
        <v>54943.250999999997</v>
      </c>
      <c r="M22" s="74">
        <v>60278.071000000004</v>
      </c>
      <c r="N22" s="74">
        <v>83387</v>
      </c>
      <c r="O22" s="74">
        <v>80200</v>
      </c>
      <c r="P22" s="74">
        <v>88759.49</v>
      </c>
      <c r="Q22" s="74">
        <v>78288.766000000003</v>
      </c>
      <c r="R22" s="74">
        <v>91152.456000000006</v>
      </c>
      <c r="S22" s="74">
        <v>100321.367</v>
      </c>
      <c r="T22" s="74">
        <v>102037.455</v>
      </c>
      <c r="U22" s="74">
        <v>112511.66099999999</v>
      </c>
    </row>
    <row r="23" spans="1:21" ht="30" customHeight="1" x14ac:dyDescent="0.2">
      <c r="A23" s="110" t="s">
        <v>695</v>
      </c>
      <c r="B23" s="111" t="s">
        <v>888</v>
      </c>
      <c r="C23" s="112" t="s">
        <v>696</v>
      </c>
      <c r="D23" s="23" t="s">
        <v>1195</v>
      </c>
      <c r="E23" s="73" t="s">
        <v>1199</v>
      </c>
      <c r="F23" s="73" t="s">
        <v>1199</v>
      </c>
      <c r="G23" s="73" t="s">
        <v>1199</v>
      </c>
      <c r="H23" s="73" t="s">
        <v>1199</v>
      </c>
      <c r="I23" s="73" t="s">
        <v>1199</v>
      </c>
      <c r="J23" s="73" t="s">
        <v>1199</v>
      </c>
      <c r="K23" s="73" t="s">
        <v>1199</v>
      </c>
      <c r="L23" s="73" t="s">
        <v>1199</v>
      </c>
      <c r="M23" s="73">
        <v>0</v>
      </c>
      <c r="N23" s="73" t="s">
        <v>1199</v>
      </c>
      <c r="O23" s="73" t="s">
        <v>1199</v>
      </c>
      <c r="P23" s="73" t="s">
        <v>1199</v>
      </c>
      <c r="Q23" s="73" t="s">
        <v>1199</v>
      </c>
      <c r="R23" s="73" t="s">
        <v>1199</v>
      </c>
      <c r="S23" s="73" t="s">
        <v>1199</v>
      </c>
      <c r="T23" s="73" t="s">
        <v>1199</v>
      </c>
      <c r="U23" s="73" t="s">
        <v>1199</v>
      </c>
    </row>
    <row r="24" spans="1:21" ht="30" customHeight="1" x14ac:dyDescent="0.2">
      <c r="A24" s="110" t="s">
        <v>695</v>
      </c>
      <c r="B24" s="111" t="s">
        <v>888</v>
      </c>
      <c r="C24" s="112" t="s">
        <v>696</v>
      </c>
      <c r="D24" s="24" t="s">
        <v>1196</v>
      </c>
      <c r="E24" s="74" t="s">
        <v>1199</v>
      </c>
      <c r="F24" s="74" t="s">
        <v>1199</v>
      </c>
      <c r="G24" s="74" t="s">
        <v>1199</v>
      </c>
      <c r="H24" s="74" t="s">
        <v>1199</v>
      </c>
      <c r="I24" s="74" t="s">
        <v>1199</v>
      </c>
      <c r="J24" s="74" t="s">
        <v>1199</v>
      </c>
      <c r="K24" s="74" t="s">
        <v>1199</v>
      </c>
      <c r="L24" s="74" t="s">
        <v>1199</v>
      </c>
      <c r="M24" s="74">
        <v>0</v>
      </c>
      <c r="N24" s="74" t="s">
        <v>1199</v>
      </c>
      <c r="O24" s="74" t="s">
        <v>1199</v>
      </c>
      <c r="P24" s="74" t="s">
        <v>1199</v>
      </c>
      <c r="Q24" s="74" t="s">
        <v>1199</v>
      </c>
      <c r="R24" s="74" t="s">
        <v>1199</v>
      </c>
      <c r="S24" s="74" t="s">
        <v>1199</v>
      </c>
      <c r="T24" s="74" t="s">
        <v>1199</v>
      </c>
      <c r="U24" s="74" t="s">
        <v>1199</v>
      </c>
    </row>
    <row r="25" spans="1:21" ht="30" customHeight="1" x14ac:dyDescent="0.2">
      <c r="A25" s="110" t="s">
        <v>697</v>
      </c>
      <c r="B25" s="111" t="s">
        <v>1211</v>
      </c>
      <c r="C25" s="112" t="s">
        <v>698</v>
      </c>
      <c r="D25" s="23" t="s">
        <v>1195</v>
      </c>
      <c r="E25" s="73" t="s">
        <v>1200</v>
      </c>
      <c r="F25" s="73" t="s">
        <v>1200</v>
      </c>
      <c r="G25" s="73" t="s">
        <v>1200</v>
      </c>
      <c r="H25" s="73" t="s">
        <v>1200</v>
      </c>
      <c r="I25" s="73" t="s">
        <v>1200</v>
      </c>
      <c r="J25" s="73" t="s">
        <v>1200</v>
      </c>
      <c r="K25" s="73" t="s">
        <v>1200</v>
      </c>
      <c r="L25" s="73" t="s">
        <v>1200</v>
      </c>
      <c r="M25" s="73">
        <v>858.07799999999997</v>
      </c>
      <c r="N25" s="73">
        <v>1057</v>
      </c>
      <c r="O25" s="73">
        <v>1206</v>
      </c>
      <c r="P25" s="73">
        <v>955</v>
      </c>
      <c r="Q25" s="73">
        <v>1323</v>
      </c>
      <c r="R25" s="73">
        <v>1948.22</v>
      </c>
      <c r="S25" s="73">
        <v>1780.356</v>
      </c>
      <c r="T25" s="73">
        <v>1855.6659999999999</v>
      </c>
      <c r="U25" s="73">
        <v>2162.4250000000002</v>
      </c>
    </row>
    <row r="26" spans="1:21" ht="30" customHeight="1" x14ac:dyDescent="0.2">
      <c r="A26" s="110" t="s">
        <v>697</v>
      </c>
      <c r="B26" s="111" t="s">
        <v>1211</v>
      </c>
      <c r="C26" s="112" t="s">
        <v>698</v>
      </c>
      <c r="D26" s="24" t="s">
        <v>1196</v>
      </c>
      <c r="E26" s="74" t="s">
        <v>1200</v>
      </c>
      <c r="F26" s="74" t="s">
        <v>1200</v>
      </c>
      <c r="G26" s="74" t="s">
        <v>1200</v>
      </c>
      <c r="H26" s="74" t="s">
        <v>1200</v>
      </c>
      <c r="I26" s="74" t="s">
        <v>1200</v>
      </c>
      <c r="J26" s="74" t="s">
        <v>1200</v>
      </c>
      <c r="K26" s="74" t="s">
        <v>1200</v>
      </c>
      <c r="L26" s="74" t="s">
        <v>1200</v>
      </c>
      <c r="M26" s="74">
        <v>24138.909</v>
      </c>
      <c r="N26" s="74">
        <v>28285</v>
      </c>
      <c r="O26" s="74">
        <v>39493</v>
      </c>
      <c r="P26" s="74">
        <v>35928.216999999997</v>
      </c>
      <c r="Q26" s="74">
        <v>39801.769999999997</v>
      </c>
      <c r="R26" s="74">
        <v>64840.565000000002</v>
      </c>
      <c r="S26" s="74">
        <v>65104.163</v>
      </c>
      <c r="T26" s="74">
        <v>72237.736999999994</v>
      </c>
      <c r="U26" s="74">
        <v>79284.062000000005</v>
      </c>
    </row>
    <row r="27" spans="1:21" ht="30" customHeight="1" x14ac:dyDescent="0.2">
      <c r="A27" s="110" t="s">
        <v>699</v>
      </c>
      <c r="B27" s="111" t="s">
        <v>1198</v>
      </c>
      <c r="C27" s="112" t="s">
        <v>700</v>
      </c>
      <c r="D27" s="23" t="s">
        <v>1195</v>
      </c>
      <c r="E27" s="73">
        <v>1058.7850000000001</v>
      </c>
      <c r="F27" s="73">
        <v>1022.829</v>
      </c>
      <c r="G27" s="73">
        <v>3588.4110000000001</v>
      </c>
      <c r="H27" s="73">
        <v>3564.0189999999998</v>
      </c>
      <c r="I27" s="73">
        <v>0</v>
      </c>
      <c r="J27" s="73">
        <v>0</v>
      </c>
      <c r="K27" s="73">
        <v>0</v>
      </c>
      <c r="L27" s="73">
        <v>0</v>
      </c>
      <c r="M27" s="73">
        <v>0</v>
      </c>
      <c r="N27" s="73">
        <v>0</v>
      </c>
      <c r="O27" s="73">
        <v>0</v>
      </c>
      <c r="P27" s="73" t="s">
        <v>1200</v>
      </c>
      <c r="Q27" s="73" t="s">
        <v>1200</v>
      </c>
      <c r="R27" s="73" t="s">
        <v>1200</v>
      </c>
      <c r="S27" s="73" t="s">
        <v>1200</v>
      </c>
      <c r="T27" s="73" t="s">
        <v>1200</v>
      </c>
      <c r="U27" s="73" t="s">
        <v>1200</v>
      </c>
    </row>
    <row r="28" spans="1:21" ht="30" customHeight="1" x14ac:dyDescent="0.2">
      <c r="A28" s="110" t="s">
        <v>699</v>
      </c>
      <c r="B28" s="111" t="s">
        <v>1198</v>
      </c>
      <c r="C28" s="112" t="s">
        <v>700</v>
      </c>
      <c r="D28" s="24" t="s">
        <v>1196</v>
      </c>
      <c r="E28" s="74">
        <v>20485.267</v>
      </c>
      <c r="F28" s="74">
        <v>19951.791000000001</v>
      </c>
      <c r="G28" s="74">
        <v>32897.569000000003</v>
      </c>
      <c r="H28" s="74">
        <v>32196.242999999999</v>
      </c>
      <c r="I28" s="74">
        <v>0</v>
      </c>
      <c r="J28" s="74">
        <v>0</v>
      </c>
      <c r="K28" s="74">
        <v>0</v>
      </c>
      <c r="L28" s="74">
        <v>0</v>
      </c>
      <c r="M28" s="74">
        <v>0</v>
      </c>
      <c r="N28" s="74">
        <v>0</v>
      </c>
      <c r="O28" s="74">
        <v>0</v>
      </c>
      <c r="P28" s="74" t="s">
        <v>1200</v>
      </c>
      <c r="Q28" s="74" t="s">
        <v>1200</v>
      </c>
      <c r="R28" s="74" t="s">
        <v>1200</v>
      </c>
      <c r="S28" s="74" t="s">
        <v>1200</v>
      </c>
      <c r="T28" s="74" t="s">
        <v>1200</v>
      </c>
      <c r="U28" s="74" t="s">
        <v>1200</v>
      </c>
    </row>
    <row r="30" spans="1:21" x14ac:dyDescent="0.2">
      <c r="A30" s="21" t="s">
        <v>1281</v>
      </c>
    </row>
    <row r="31" spans="1:21" x14ac:dyDescent="0.2">
      <c r="A31" s="21" t="s">
        <v>1241</v>
      </c>
    </row>
    <row r="32" spans="1:21" x14ac:dyDescent="0.2">
      <c r="A32" s="22" t="s">
        <v>1282</v>
      </c>
    </row>
    <row r="33" spans="1:1" x14ac:dyDescent="0.2">
      <c r="A33" s="21" t="s">
        <v>4</v>
      </c>
    </row>
    <row r="34" spans="1:1" x14ac:dyDescent="0.2">
      <c r="A34" t="s">
        <v>2</v>
      </c>
    </row>
    <row r="35" spans="1:1" x14ac:dyDescent="0.2">
      <c r="A35" t="s">
        <v>937</v>
      </c>
    </row>
  </sheetData>
  <mergeCells count="34">
    <mergeCell ref="C25:C26"/>
    <mergeCell ref="C27:C28"/>
    <mergeCell ref="A2:U2"/>
    <mergeCell ref="A5:U5"/>
    <mergeCell ref="C15:C16"/>
    <mergeCell ref="C17:C18"/>
    <mergeCell ref="C19:C20"/>
    <mergeCell ref="C21:C22"/>
    <mergeCell ref="C23:C24"/>
    <mergeCell ref="A25:A26"/>
    <mergeCell ref="A27:A28"/>
    <mergeCell ref="B9:B10"/>
    <mergeCell ref="B11:B12"/>
    <mergeCell ref="B13:B14"/>
    <mergeCell ref="B15:B16"/>
    <mergeCell ref="B17:B18"/>
    <mergeCell ref="B19:B20"/>
    <mergeCell ref="B21:B22"/>
    <mergeCell ref="B23:B24"/>
    <mergeCell ref="B25:B26"/>
    <mergeCell ref="B27:B28"/>
    <mergeCell ref="A15:A16"/>
    <mergeCell ref="A17:A18"/>
    <mergeCell ref="A19:A20"/>
    <mergeCell ref="A21:A22"/>
    <mergeCell ref="A23:A24"/>
    <mergeCell ref="A8:B8"/>
    <mergeCell ref="C8:D8"/>
    <mergeCell ref="A9:A10"/>
    <mergeCell ref="A11:A12"/>
    <mergeCell ref="A13:A14"/>
    <mergeCell ref="C9:C10"/>
    <mergeCell ref="C11:C12"/>
    <mergeCell ref="C13:C14"/>
  </mergeCells>
  <pageMargins left="0.7" right="0.7" top="0.75" bottom="0.75" header="0.3" footer="0.3"/>
  <pageSetup paperSize="9"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U30"/>
  <sheetViews>
    <sheetView showGridLines="0" workbookViewId="0">
      <pane xSplit="4" ySplit="8" topLeftCell="E9" activePane="bottomRight" state="frozen"/>
      <selection pane="topRight"/>
      <selection pane="bottomLeft"/>
      <selection pane="bottomRight"/>
    </sheetView>
  </sheetViews>
  <sheetFormatPr baseColWidth="10" defaultRowHeight="12.75" x14ac:dyDescent="0.2"/>
  <cols>
    <col min="1" max="1" width="12.7109375" customWidth="1"/>
    <col min="2" max="2" width="5.7109375" customWidth="1"/>
    <col min="3" max="3" width="50.7109375" customWidth="1"/>
    <col min="4" max="4" width="8.7109375" customWidth="1"/>
    <col min="5" max="21" width="13.7109375" customWidth="1"/>
  </cols>
  <sheetData>
    <row r="1" spans="1:21" x14ac:dyDescent="0.2">
      <c r="U1" s="2" t="str">
        <f>HYPERLINK("#'Sommaire'!A1", "retour sommaire")</f>
        <v>retour sommaire</v>
      </c>
    </row>
    <row r="2" spans="1:21" ht="15" x14ac:dyDescent="0.2">
      <c r="A2" s="113" t="s">
        <v>1202</v>
      </c>
      <c r="B2" s="114"/>
      <c r="C2" s="114"/>
      <c r="D2" s="114"/>
      <c r="E2" s="114"/>
      <c r="F2" s="114"/>
      <c r="G2" s="114"/>
      <c r="H2" s="114"/>
      <c r="I2" s="114"/>
      <c r="J2" s="114"/>
      <c r="K2" s="114"/>
      <c r="L2" s="114"/>
      <c r="M2" s="114"/>
      <c r="N2" s="114"/>
      <c r="O2" s="114"/>
      <c r="P2" s="114"/>
      <c r="Q2" s="114"/>
      <c r="R2" s="114"/>
      <c r="S2" s="114"/>
      <c r="T2" s="114"/>
      <c r="U2" s="114"/>
    </row>
    <row r="5" spans="1:21" ht="15" x14ac:dyDescent="0.2">
      <c r="A5" s="113" t="s">
        <v>1283</v>
      </c>
      <c r="B5" s="114"/>
      <c r="C5" s="114"/>
      <c r="D5" s="114"/>
      <c r="E5" s="114"/>
      <c r="F5" s="114"/>
      <c r="G5" s="114"/>
      <c r="H5" s="114"/>
      <c r="I5" s="114"/>
      <c r="J5" s="114"/>
      <c r="K5" s="114"/>
      <c r="L5" s="114"/>
      <c r="M5" s="114"/>
      <c r="N5" s="114"/>
      <c r="O5" s="114"/>
      <c r="P5" s="114"/>
      <c r="Q5" s="114"/>
      <c r="R5" s="114"/>
      <c r="S5" s="114"/>
      <c r="T5" s="114"/>
      <c r="U5" s="114"/>
    </row>
    <row r="6" spans="1:21" x14ac:dyDescent="0.2">
      <c r="U6" s="7" t="s">
        <v>1204</v>
      </c>
    </row>
    <row r="7" spans="1:21" x14ac:dyDescent="0.2">
      <c r="U7" s="7" t="s">
        <v>1205</v>
      </c>
    </row>
    <row r="8" spans="1:21" x14ac:dyDescent="0.2">
      <c r="A8" s="107" t="s">
        <v>6</v>
      </c>
      <c r="B8" s="107" t="s">
        <v>1193</v>
      </c>
      <c r="C8" s="107" t="s">
        <v>7</v>
      </c>
      <c r="D8" s="107" t="s">
        <v>1194</v>
      </c>
      <c r="E8" s="8" t="s">
        <v>889</v>
      </c>
      <c r="F8" s="8" t="s">
        <v>890</v>
      </c>
      <c r="G8" s="8" t="s">
        <v>891</v>
      </c>
      <c r="H8" s="8" t="s">
        <v>892</v>
      </c>
      <c r="I8" s="8" t="s">
        <v>893</v>
      </c>
      <c r="J8" s="8" t="s">
        <v>894</v>
      </c>
      <c r="K8" s="8" t="s">
        <v>895</v>
      </c>
      <c r="L8" s="8" t="s">
        <v>896</v>
      </c>
      <c r="M8" s="8" t="s">
        <v>897</v>
      </c>
      <c r="N8" s="8" t="s">
        <v>898</v>
      </c>
      <c r="O8" s="8" t="s">
        <v>899</v>
      </c>
      <c r="P8" s="8" t="s">
        <v>900</v>
      </c>
      <c r="Q8" s="8" t="s">
        <v>901</v>
      </c>
      <c r="R8" s="8" t="s">
        <v>902</v>
      </c>
      <c r="S8" s="8" t="s">
        <v>903</v>
      </c>
      <c r="T8" s="8" t="s">
        <v>904</v>
      </c>
      <c r="U8" s="8" t="s">
        <v>905</v>
      </c>
    </row>
    <row r="9" spans="1:21" ht="30" customHeight="1" x14ac:dyDescent="0.2">
      <c r="A9" s="110" t="s">
        <v>701</v>
      </c>
      <c r="B9" s="111" t="s">
        <v>1198</v>
      </c>
      <c r="C9" s="112" t="s">
        <v>702</v>
      </c>
      <c r="D9" s="23" t="s">
        <v>1195</v>
      </c>
      <c r="E9" s="75">
        <v>219005.87</v>
      </c>
      <c r="F9" s="75">
        <v>193803.32</v>
      </c>
      <c r="G9" s="75">
        <v>199784.11</v>
      </c>
      <c r="H9" s="75">
        <v>191315</v>
      </c>
      <c r="I9" s="75">
        <v>207339</v>
      </c>
      <c r="J9" s="75">
        <v>196955.11</v>
      </c>
      <c r="K9" s="75">
        <v>199275</v>
      </c>
      <c r="L9" s="75">
        <v>203190.08</v>
      </c>
      <c r="M9" s="75">
        <v>229565.08</v>
      </c>
      <c r="N9" s="75">
        <v>224425</v>
      </c>
      <c r="O9" s="75">
        <v>192059</v>
      </c>
      <c r="P9" s="75">
        <v>190613</v>
      </c>
      <c r="Q9" s="75">
        <v>187875</v>
      </c>
      <c r="R9" s="75">
        <v>198499</v>
      </c>
      <c r="S9" s="75">
        <v>198216</v>
      </c>
      <c r="T9" s="75">
        <v>191753</v>
      </c>
      <c r="U9" s="75">
        <v>191647</v>
      </c>
    </row>
    <row r="10" spans="1:21" ht="30" customHeight="1" x14ac:dyDescent="0.2">
      <c r="A10" s="110" t="s">
        <v>701</v>
      </c>
      <c r="B10" s="111" t="s">
        <v>1198</v>
      </c>
      <c r="C10" s="112" t="s">
        <v>702</v>
      </c>
      <c r="D10" s="24" t="s">
        <v>1196</v>
      </c>
      <c r="E10" s="76">
        <v>44893.712</v>
      </c>
      <c r="F10" s="76">
        <v>38760.663999999997</v>
      </c>
      <c r="G10" s="76">
        <v>29583.1</v>
      </c>
      <c r="H10" s="76">
        <v>28839.562000000002</v>
      </c>
      <c r="I10" s="76">
        <v>23069.044999999998</v>
      </c>
      <c r="J10" s="76">
        <v>25255.510999999999</v>
      </c>
      <c r="K10" s="76">
        <v>27646.612000000001</v>
      </c>
      <c r="L10" s="76">
        <v>26178.588</v>
      </c>
      <c r="M10" s="76">
        <v>28512.866999999998</v>
      </c>
      <c r="N10" s="76">
        <v>26361</v>
      </c>
      <c r="O10" s="76">
        <v>24682</v>
      </c>
      <c r="P10" s="76">
        <v>23772.648000000001</v>
      </c>
      <c r="Q10" s="76">
        <v>24247.062000000002</v>
      </c>
      <c r="R10" s="76">
        <v>24437.706999999999</v>
      </c>
      <c r="S10" s="76">
        <v>24875.579000000002</v>
      </c>
      <c r="T10" s="76">
        <v>23562.146000000001</v>
      </c>
      <c r="U10" s="76">
        <v>24400.850999999999</v>
      </c>
    </row>
    <row r="11" spans="1:21" ht="30" customHeight="1" x14ac:dyDescent="0.2">
      <c r="A11" s="110" t="s">
        <v>703</v>
      </c>
      <c r="B11" s="111" t="s">
        <v>1198</v>
      </c>
      <c r="C11" s="112" t="s">
        <v>704</v>
      </c>
      <c r="D11" s="23" t="s">
        <v>1195</v>
      </c>
      <c r="E11" s="75">
        <v>789758.59</v>
      </c>
      <c r="F11" s="75">
        <v>879525.16</v>
      </c>
      <c r="G11" s="75">
        <v>886318.43</v>
      </c>
      <c r="H11" s="75">
        <v>754677</v>
      </c>
      <c r="I11" s="75">
        <v>1051149.5</v>
      </c>
      <c r="J11" s="75">
        <v>1019025.05</v>
      </c>
      <c r="K11" s="75">
        <v>1078141</v>
      </c>
      <c r="L11" s="75">
        <v>1153375.6000000001</v>
      </c>
      <c r="M11" s="75">
        <v>1325830.1499999999</v>
      </c>
      <c r="N11" s="75">
        <v>1403219</v>
      </c>
      <c r="O11" s="75">
        <v>1631892</v>
      </c>
      <c r="P11" s="75">
        <v>1761293</v>
      </c>
      <c r="Q11" s="75">
        <v>1815043</v>
      </c>
      <c r="R11" s="75">
        <v>1871357</v>
      </c>
      <c r="S11" s="75">
        <v>2118078</v>
      </c>
      <c r="T11" s="75">
        <v>2291473</v>
      </c>
      <c r="U11" s="75">
        <v>2361013</v>
      </c>
    </row>
    <row r="12" spans="1:21" ht="30" customHeight="1" x14ac:dyDescent="0.2">
      <c r="A12" s="110" t="s">
        <v>703</v>
      </c>
      <c r="B12" s="111" t="s">
        <v>1198</v>
      </c>
      <c r="C12" s="112" t="s">
        <v>704</v>
      </c>
      <c r="D12" s="24" t="s">
        <v>1196</v>
      </c>
      <c r="E12" s="76">
        <v>38138.078999999998</v>
      </c>
      <c r="F12" s="76">
        <v>39578.631999999998</v>
      </c>
      <c r="G12" s="76">
        <v>64010.055</v>
      </c>
      <c r="H12" s="76">
        <v>60515.637000000002</v>
      </c>
      <c r="I12" s="76">
        <v>39985.597999999998</v>
      </c>
      <c r="J12" s="76">
        <v>37233.997000000003</v>
      </c>
      <c r="K12" s="76">
        <v>41346.896000000001</v>
      </c>
      <c r="L12" s="76">
        <v>45773.495999999999</v>
      </c>
      <c r="M12" s="76">
        <v>52611.839</v>
      </c>
      <c r="N12" s="76">
        <v>60106</v>
      </c>
      <c r="O12" s="76">
        <v>67117</v>
      </c>
      <c r="P12" s="76">
        <v>76123.251000000004</v>
      </c>
      <c r="Q12" s="76">
        <v>87508.937000000005</v>
      </c>
      <c r="R12" s="76">
        <v>85206.540999999997</v>
      </c>
      <c r="S12" s="76">
        <v>102965.178</v>
      </c>
      <c r="T12" s="76">
        <v>107389.50599999999</v>
      </c>
      <c r="U12" s="76">
        <v>111268.447</v>
      </c>
    </row>
    <row r="13" spans="1:21" ht="30" customHeight="1" x14ac:dyDescent="0.2">
      <c r="A13" s="110" t="s">
        <v>705</v>
      </c>
      <c r="B13" s="111" t="s">
        <v>888</v>
      </c>
      <c r="C13" s="112" t="s">
        <v>706</v>
      </c>
      <c r="D13" s="23" t="s">
        <v>1195</v>
      </c>
      <c r="E13" s="75">
        <v>898</v>
      </c>
      <c r="F13" s="75">
        <v>1449</v>
      </c>
      <c r="G13" s="75">
        <v>2001</v>
      </c>
      <c r="H13" s="75" t="s">
        <v>1199</v>
      </c>
      <c r="I13" s="75">
        <v>217</v>
      </c>
      <c r="J13" s="75">
        <v>231</v>
      </c>
      <c r="K13" s="75">
        <v>371</v>
      </c>
      <c r="L13" s="75">
        <v>443</v>
      </c>
      <c r="M13" s="75">
        <v>517</v>
      </c>
      <c r="N13" s="75">
        <v>1081</v>
      </c>
      <c r="O13" s="75">
        <v>1161</v>
      </c>
      <c r="P13" s="75">
        <v>1677</v>
      </c>
      <c r="Q13" s="75">
        <v>1912</v>
      </c>
      <c r="R13" s="75">
        <v>1690.85</v>
      </c>
      <c r="S13" s="75">
        <v>1968.8440000000001</v>
      </c>
      <c r="T13" s="75">
        <v>2185.9169999999999</v>
      </c>
      <c r="U13" s="75">
        <v>2508.9409999999998</v>
      </c>
    </row>
    <row r="14" spans="1:21" ht="30" customHeight="1" x14ac:dyDescent="0.2">
      <c r="A14" s="110" t="s">
        <v>705</v>
      </c>
      <c r="B14" s="111" t="s">
        <v>888</v>
      </c>
      <c r="C14" s="112" t="s">
        <v>706</v>
      </c>
      <c r="D14" s="24" t="s">
        <v>1196</v>
      </c>
      <c r="E14" s="76">
        <v>2279.0450000000001</v>
      </c>
      <c r="F14" s="76">
        <v>5001.8519999999999</v>
      </c>
      <c r="G14" s="76">
        <v>10736.483</v>
      </c>
      <c r="H14" s="76" t="s">
        <v>1199</v>
      </c>
      <c r="I14" s="76">
        <v>817.74199999999996</v>
      </c>
      <c r="J14" s="76">
        <v>780.81299999999999</v>
      </c>
      <c r="K14" s="76">
        <v>973.91899999999998</v>
      </c>
      <c r="L14" s="76">
        <v>1248.655</v>
      </c>
      <c r="M14" s="76">
        <v>1442.79</v>
      </c>
      <c r="N14" s="76">
        <v>2584</v>
      </c>
      <c r="O14" s="76">
        <v>2827</v>
      </c>
      <c r="P14" s="76">
        <v>3756.643</v>
      </c>
      <c r="Q14" s="76">
        <v>4265.5219999999999</v>
      </c>
      <c r="R14" s="76">
        <v>6801.4089999999997</v>
      </c>
      <c r="S14" s="76">
        <v>8175.3549999999996</v>
      </c>
      <c r="T14" s="76">
        <v>9524.08</v>
      </c>
      <c r="U14" s="76">
        <v>10639.343999999999</v>
      </c>
    </row>
    <row r="15" spans="1:21" ht="30" customHeight="1" x14ac:dyDescent="0.2">
      <c r="A15" s="110" t="s">
        <v>707</v>
      </c>
      <c r="B15" s="111" t="s">
        <v>888</v>
      </c>
      <c r="C15" s="112" t="s">
        <v>708</v>
      </c>
      <c r="D15" s="23" t="s">
        <v>1195</v>
      </c>
      <c r="E15" s="75">
        <v>119345</v>
      </c>
      <c r="F15" s="75">
        <v>115028</v>
      </c>
      <c r="G15" s="75">
        <v>110539</v>
      </c>
      <c r="H15" s="75">
        <v>111946</v>
      </c>
      <c r="I15" s="75">
        <v>104880.909</v>
      </c>
      <c r="J15" s="75">
        <v>110219.40300000001</v>
      </c>
      <c r="K15" s="75">
        <v>116040.799</v>
      </c>
      <c r="L15" s="75">
        <v>107766.432</v>
      </c>
      <c r="M15" s="75">
        <v>106392.546</v>
      </c>
      <c r="N15" s="75">
        <v>103894</v>
      </c>
      <c r="O15" s="75">
        <v>84618</v>
      </c>
      <c r="P15" s="75">
        <v>87074</v>
      </c>
      <c r="Q15" s="75">
        <v>64120.317999999999</v>
      </c>
      <c r="R15" s="75">
        <v>75166.096999999994</v>
      </c>
      <c r="S15" s="75">
        <v>75637.820999999996</v>
      </c>
      <c r="T15" s="75">
        <v>63487.769</v>
      </c>
      <c r="U15" s="75">
        <v>66787.172000000006</v>
      </c>
    </row>
    <row r="16" spans="1:21" ht="30" customHeight="1" x14ac:dyDescent="0.2">
      <c r="A16" s="110" t="s">
        <v>707</v>
      </c>
      <c r="B16" s="111" t="s">
        <v>888</v>
      </c>
      <c r="C16" s="112" t="s">
        <v>708</v>
      </c>
      <c r="D16" s="24" t="s">
        <v>1196</v>
      </c>
      <c r="E16" s="76">
        <v>152364.484</v>
      </c>
      <c r="F16" s="76">
        <v>154847.30600000001</v>
      </c>
      <c r="G16" s="76">
        <v>146952.06599999999</v>
      </c>
      <c r="H16" s="76">
        <v>148163.69699999999</v>
      </c>
      <c r="I16" s="76">
        <v>142147.848</v>
      </c>
      <c r="J16" s="76">
        <v>145355.00700000001</v>
      </c>
      <c r="K16" s="76">
        <v>142951.14199999999</v>
      </c>
      <c r="L16" s="76">
        <v>136554.27100000001</v>
      </c>
      <c r="M16" s="76">
        <v>130109.993</v>
      </c>
      <c r="N16" s="76">
        <v>128440</v>
      </c>
      <c r="O16" s="76">
        <v>108961</v>
      </c>
      <c r="P16" s="76">
        <v>111740.58500000001</v>
      </c>
      <c r="Q16" s="76">
        <v>87343.501000000004</v>
      </c>
      <c r="R16" s="76">
        <v>100571.906</v>
      </c>
      <c r="S16" s="76">
        <v>115768.883</v>
      </c>
      <c r="T16" s="76">
        <v>141777.144</v>
      </c>
      <c r="U16" s="76">
        <v>152476.24799999999</v>
      </c>
    </row>
    <row r="17" spans="1:21" ht="30" customHeight="1" x14ac:dyDescent="0.2">
      <c r="A17" s="110" t="s">
        <v>709</v>
      </c>
      <c r="B17" s="111" t="s">
        <v>888</v>
      </c>
      <c r="C17" s="112" t="s">
        <v>710</v>
      </c>
      <c r="D17" s="23" t="s">
        <v>1195</v>
      </c>
      <c r="E17" s="75">
        <v>0</v>
      </c>
      <c r="F17" s="75">
        <v>0</v>
      </c>
      <c r="G17" s="75">
        <v>0</v>
      </c>
      <c r="H17" s="75">
        <v>0</v>
      </c>
      <c r="I17" s="75">
        <v>0</v>
      </c>
      <c r="J17" s="75">
        <v>0</v>
      </c>
      <c r="K17" s="75">
        <v>0</v>
      </c>
      <c r="L17" s="75">
        <v>0</v>
      </c>
      <c r="M17" s="75">
        <v>0</v>
      </c>
      <c r="N17" s="75">
        <v>0</v>
      </c>
      <c r="O17" s="75">
        <v>0</v>
      </c>
      <c r="P17" s="75">
        <v>0</v>
      </c>
      <c r="Q17" s="75">
        <v>0</v>
      </c>
      <c r="R17" s="75">
        <v>0</v>
      </c>
      <c r="S17" s="75">
        <v>0</v>
      </c>
      <c r="T17" s="75">
        <v>0</v>
      </c>
      <c r="U17" s="75">
        <v>0</v>
      </c>
    </row>
    <row r="18" spans="1:21" ht="30" customHeight="1" x14ac:dyDescent="0.2">
      <c r="A18" s="110" t="s">
        <v>709</v>
      </c>
      <c r="B18" s="111" t="s">
        <v>888</v>
      </c>
      <c r="C18" s="112" t="s">
        <v>710</v>
      </c>
      <c r="D18" s="24" t="s">
        <v>1196</v>
      </c>
      <c r="E18" s="76">
        <v>0</v>
      </c>
      <c r="F18" s="76">
        <v>0</v>
      </c>
      <c r="G18" s="76">
        <v>0</v>
      </c>
      <c r="H18" s="76">
        <v>0</v>
      </c>
      <c r="I18" s="76">
        <v>0</v>
      </c>
      <c r="J18" s="76">
        <v>0</v>
      </c>
      <c r="K18" s="76">
        <v>0</v>
      </c>
      <c r="L18" s="76">
        <v>0</v>
      </c>
      <c r="M18" s="76">
        <v>0</v>
      </c>
      <c r="N18" s="76">
        <v>0</v>
      </c>
      <c r="O18" s="76">
        <v>0</v>
      </c>
      <c r="P18" s="76">
        <v>0</v>
      </c>
      <c r="Q18" s="76">
        <v>0</v>
      </c>
      <c r="R18" s="76">
        <v>0</v>
      </c>
      <c r="S18" s="76">
        <v>0</v>
      </c>
      <c r="T18" s="76">
        <v>0</v>
      </c>
      <c r="U18" s="76">
        <v>0</v>
      </c>
    </row>
    <row r="19" spans="1:21" ht="30" customHeight="1" x14ac:dyDescent="0.2">
      <c r="A19" s="110" t="s">
        <v>711</v>
      </c>
      <c r="B19" s="111" t="s">
        <v>888</v>
      </c>
      <c r="C19" s="112" t="s">
        <v>712</v>
      </c>
      <c r="D19" s="23" t="s">
        <v>1195</v>
      </c>
      <c r="E19" s="75">
        <v>89532</v>
      </c>
      <c r="F19" s="75">
        <v>86536</v>
      </c>
      <c r="G19" s="75">
        <v>88675</v>
      </c>
      <c r="H19" s="75">
        <v>90095</v>
      </c>
      <c r="I19" s="75">
        <v>90157</v>
      </c>
      <c r="J19" s="75">
        <v>89831.5</v>
      </c>
      <c r="K19" s="75">
        <v>93628</v>
      </c>
      <c r="L19" s="75">
        <v>91113</v>
      </c>
      <c r="M19" s="75">
        <v>95205.012000000002</v>
      </c>
      <c r="N19" s="75">
        <v>99889</v>
      </c>
      <c r="O19" s="75">
        <v>100526</v>
      </c>
      <c r="P19" s="75">
        <v>96547</v>
      </c>
      <c r="Q19" s="75">
        <v>100680.739</v>
      </c>
      <c r="R19" s="75">
        <v>99744.626999999993</v>
      </c>
      <c r="S19" s="75">
        <v>89028.350999999995</v>
      </c>
      <c r="T19" s="75">
        <v>91209.735000000001</v>
      </c>
      <c r="U19" s="75">
        <v>85018.812999999995</v>
      </c>
    </row>
    <row r="20" spans="1:21" ht="30" customHeight="1" x14ac:dyDescent="0.2">
      <c r="A20" s="110" t="s">
        <v>711</v>
      </c>
      <c r="B20" s="111" t="s">
        <v>888</v>
      </c>
      <c r="C20" s="112" t="s">
        <v>712</v>
      </c>
      <c r="D20" s="24" t="s">
        <v>1196</v>
      </c>
      <c r="E20" s="76">
        <v>167058.37100000001</v>
      </c>
      <c r="F20" s="76">
        <v>177594.62</v>
      </c>
      <c r="G20" s="76">
        <v>180753.68900000001</v>
      </c>
      <c r="H20" s="76">
        <v>183192.86199999999</v>
      </c>
      <c r="I20" s="76">
        <v>123912.88499999999</v>
      </c>
      <c r="J20" s="76">
        <v>124932.21799999999</v>
      </c>
      <c r="K20" s="76">
        <v>131610.27299999999</v>
      </c>
      <c r="L20" s="76">
        <v>142218.52499999999</v>
      </c>
      <c r="M20" s="76">
        <v>131723.73300000001</v>
      </c>
      <c r="N20" s="76">
        <v>129139</v>
      </c>
      <c r="O20" s="76">
        <v>131908</v>
      </c>
      <c r="P20" s="76">
        <v>127454.708</v>
      </c>
      <c r="Q20" s="76">
        <v>133195.136</v>
      </c>
      <c r="R20" s="76">
        <v>131940.39300000001</v>
      </c>
      <c r="S20" s="76">
        <v>146953.23800000001</v>
      </c>
      <c r="T20" s="76">
        <v>179916.55100000001</v>
      </c>
      <c r="U20" s="76">
        <v>165677.05100000001</v>
      </c>
    </row>
    <row r="21" spans="1:21" ht="30" customHeight="1" x14ac:dyDescent="0.2">
      <c r="A21" s="110" t="s">
        <v>713</v>
      </c>
      <c r="B21" s="111" t="s">
        <v>888</v>
      </c>
      <c r="C21" s="112" t="s">
        <v>714</v>
      </c>
      <c r="D21" s="23" t="s">
        <v>1195</v>
      </c>
      <c r="E21" s="75" t="s">
        <v>1199</v>
      </c>
      <c r="F21" s="75">
        <v>146355.37100000001</v>
      </c>
      <c r="G21" s="75">
        <v>145606.356</v>
      </c>
      <c r="H21" s="75">
        <v>149108.15299999999</v>
      </c>
      <c r="I21" s="75">
        <v>167289.34899999999</v>
      </c>
      <c r="J21" s="75">
        <v>169404.44699999999</v>
      </c>
      <c r="K21" s="75">
        <v>171525.85200000001</v>
      </c>
      <c r="L21" s="75">
        <v>172783.71599999999</v>
      </c>
      <c r="M21" s="75">
        <v>158955.93</v>
      </c>
      <c r="N21" s="75">
        <v>156300</v>
      </c>
      <c r="O21" s="75">
        <v>155011</v>
      </c>
      <c r="P21" s="75">
        <v>185911</v>
      </c>
      <c r="Q21" s="75">
        <v>196952.05</v>
      </c>
      <c r="R21" s="75">
        <v>199932.66800000001</v>
      </c>
      <c r="S21" s="75">
        <v>223989.55900000001</v>
      </c>
      <c r="T21" s="75">
        <v>224802.524</v>
      </c>
      <c r="U21" s="75">
        <v>248588.62899999999</v>
      </c>
    </row>
    <row r="22" spans="1:21" ht="30" customHeight="1" x14ac:dyDescent="0.2">
      <c r="A22" s="110" t="s">
        <v>713</v>
      </c>
      <c r="B22" s="111" t="s">
        <v>888</v>
      </c>
      <c r="C22" s="112" t="s">
        <v>714</v>
      </c>
      <c r="D22" s="24" t="s">
        <v>1196</v>
      </c>
      <c r="E22" s="76" t="s">
        <v>1199</v>
      </c>
      <c r="F22" s="76">
        <v>282466.17099999997</v>
      </c>
      <c r="G22" s="76">
        <v>308406.087</v>
      </c>
      <c r="H22" s="76">
        <v>317874.86099999998</v>
      </c>
      <c r="I22" s="76">
        <v>343672.89299999998</v>
      </c>
      <c r="J22" s="76">
        <v>327170.745</v>
      </c>
      <c r="K22" s="76">
        <v>333690.42200000002</v>
      </c>
      <c r="L22" s="76">
        <v>326383.43699999998</v>
      </c>
      <c r="M22" s="76">
        <v>309122.78499999997</v>
      </c>
      <c r="N22" s="76">
        <v>316465</v>
      </c>
      <c r="O22" s="76">
        <v>310894</v>
      </c>
      <c r="P22" s="76">
        <v>383325.446</v>
      </c>
      <c r="Q22" s="76">
        <v>416651.13299999997</v>
      </c>
      <c r="R22" s="76">
        <v>393763.40899999999</v>
      </c>
      <c r="S22" s="76">
        <v>490928.17099999997</v>
      </c>
      <c r="T22" s="76">
        <v>533993.35100000002</v>
      </c>
      <c r="U22" s="76">
        <v>541641.21</v>
      </c>
    </row>
    <row r="23" spans="1:21" ht="30" customHeight="1" x14ac:dyDescent="0.2">
      <c r="A23" s="110" t="s">
        <v>715</v>
      </c>
      <c r="B23" s="111" t="s">
        <v>888</v>
      </c>
      <c r="C23" s="112" t="s">
        <v>716</v>
      </c>
      <c r="D23" s="23" t="s">
        <v>1195</v>
      </c>
      <c r="E23" s="75" t="s">
        <v>1199</v>
      </c>
      <c r="F23" s="75" t="s">
        <v>1199</v>
      </c>
      <c r="G23" s="75" t="s">
        <v>1199</v>
      </c>
      <c r="H23" s="75" t="s">
        <v>1199</v>
      </c>
      <c r="I23" s="75" t="s">
        <v>1199</v>
      </c>
      <c r="J23" s="75">
        <v>322114.61499999999</v>
      </c>
      <c r="K23" s="75" t="s">
        <v>1199</v>
      </c>
      <c r="L23" s="75" t="s">
        <v>1199</v>
      </c>
      <c r="M23" s="75" t="s">
        <v>1199</v>
      </c>
      <c r="N23" s="75" t="s">
        <v>1199</v>
      </c>
      <c r="O23" s="75" t="s">
        <v>1199</v>
      </c>
      <c r="P23" s="75" t="s">
        <v>1199</v>
      </c>
      <c r="Q23" s="75" t="s">
        <v>1199</v>
      </c>
      <c r="R23" s="75" t="s">
        <v>1199</v>
      </c>
      <c r="S23" s="75" t="s">
        <v>1199</v>
      </c>
      <c r="T23" s="75" t="s">
        <v>1199</v>
      </c>
      <c r="U23" s="75" t="s">
        <v>1199</v>
      </c>
    </row>
    <row r="24" spans="1:21" ht="30" customHeight="1" x14ac:dyDescent="0.2">
      <c r="A24" s="110" t="s">
        <v>715</v>
      </c>
      <c r="B24" s="111" t="s">
        <v>888</v>
      </c>
      <c r="C24" s="112" t="s">
        <v>716</v>
      </c>
      <c r="D24" s="24" t="s">
        <v>1196</v>
      </c>
      <c r="E24" s="76" t="s">
        <v>1199</v>
      </c>
      <c r="F24" s="76" t="s">
        <v>1199</v>
      </c>
      <c r="G24" s="76" t="s">
        <v>1199</v>
      </c>
      <c r="H24" s="76" t="s">
        <v>1199</v>
      </c>
      <c r="I24" s="76" t="s">
        <v>1199</v>
      </c>
      <c r="J24" s="76">
        <v>80517.652000000002</v>
      </c>
      <c r="K24" s="76" t="s">
        <v>1199</v>
      </c>
      <c r="L24" s="76" t="s">
        <v>1199</v>
      </c>
      <c r="M24" s="76" t="s">
        <v>1199</v>
      </c>
      <c r="N24" s="76" t="s">
        <v>1199</v>
      </c>
      <c r="O24" s="76" t="s">
        <v>1199</v>
      </c>
      <c r="P24" s="76" t="s">
        <v>1199</v>
      </c>
      <c r="Q24" s="76" t="s">
        <v>1199</v>
      </c>
      <c r="R24" s="76" t="s">
        <v>1199</v>
      </c>
      <c r="S24" s="76" t="s">
        <v>1199</v>
      </c>
      <c r="T24" s="76" t="s">
        <v>1199</v>
      </c>
      <c r="U24" s="76" t="s">
        <v>1199</v>
      </c>
    </row>
    <row r="26" spans="1:21" x14ac:dyDescent="0.2">
      <c r="A26" s="21" t="s">
        <v>1284</v>
      </c>
    </row>
    <row r="27" spans="1:21" x14ac:dyDescent="0.2">
      <c r="A27" s="22" t="s">
        <v>1285</v>
      </c>
    </row>
    <row r="28" spans="1:21" x14ac:dyDescent="0.2">
      <c r="A28" s="21" t="s">
        <v>4</v>
      </c>
    </row>
    <row r="29" spans="1:21" x14ac:dyDescent="0.2">
      <c r="A29" t="s">
        <v>2</v>
      </c>
    </row>
    <row r="30" spans="1:21" x14ac:dyDescent="0.2">
      <c r="A30" t="s">
        <v>937</v>
      </c>
    </row>
  </sheetData>
  <mergeCells count="28">
    <mergeCell ref="A2:U2"/>
    <mergeCell ref="A5:U5"/>
    <mergeCell ref="C15:C16"/>
    <mergeCell ref="C17:C18"/>
    <mergeCell ref="C19:C20"/>
    <mergeCell ref="C21:C22"/>
    <mergeCell ref="C23:C24"/>
    <mergeCell ref="B15:B16"/>
    <mergeCell ref="B17:B18"/>
    <mergeCell ref="B19:B20"/>
    <mergeCell ref="B21:B22"/>
    <mergeCell ref="B23:B24"/>
    <mergeCell ref="A15:A16"/>
    <mergeCell ref="A17:A18"/>
    <mergeCell ref="A19:A20"/>
    <mergeCell ref="A21:A22"/>
    <mergeCell ref="A23:A24"/>
    <mergeCell ref="A8:B8"/>
    <mergeCell ref="C8:D8"/>
    <mergeCell ref="A9:A10"/>
    <mergeCell ref="A11:A12"/>
    <mergeCell ref="A13:A14"/>
    <mergeCell ref="B9:B10"/>
    <mergeCell ref="B11:B12"/>
    <mergeCell ref="B13:B14"/>
    <mergeCell ref="C9:C10"/>
    <mergeCell ref="C11:C12"/>
    <mergeCell ref="C13:C14"/>
  </mergeCells>
  <pageMargins left="0.7" right="0.7" top="0.75" bottom="0.75" header="0.3" footer="0.3"/>
  <pageSetup paperSize="9" orientation="portrait" horizontalDpi="300" verticalDpi="30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U34"/>
  <sheetViews>
    <sheetView showGridLines="0" workbookViewId="0">
      <pane xSplit="4" ySplit="8" topLeftCell="E9" activePane="bottomRight" state="frozen"/>
      <selection pane="topRight"/>
      <selection pane="bottomLeft"/>
      <selection pane="bottomRight"/>
    </sheetView>
  </sheetViews>
  <sheetFormatPr baseColWidth="10" defaultRowHeight="12.75" x14ac:dyDescent="0.2"/>
  <cols>
    <col min="1" max="1" width="12.7109375" customWidth="1"/>
    <col min="2" max="2" width="5.7109375" customWidth="1"/>
    <col min="3" max="3" width="50.7109375" customWidth="1"/>
    <col min="4" max="4" width="8.7109375" customWidth="1"/>
    <col min="5" max="21" width="13.7109375" customWidth="1"/>
  </cols>
  <sheetData>
    <row r="1" spans="1:21" x14ac:dyDescent="0.2">
      <c r="U1" s="2" t="str">
        <f>HYPERLINK("#'Sommaire'!A1", "retour sommaire")</f>
        <v>retour sommaire</v>
      </c>
    </row>
    <row r="2" spans="1:21" ht="15" x14ac:dyDescent="0.2">
      <c r="A2" s="113" t="s">
        <v>1202</v>
      </c>
      <c r="B2" s="114"/>
      <c r="C2" s="114"/>
      <c r="D2" s="114"/>
      <c r="E2" s="114"/>
      <c r="F2" s="114"/>
      <c r="G2" s="114"/>
      <c r="H2" s="114"/>
      <c r="I2" s="114"/>
      <c r="J2" s="114"/>
      <c r="K2" s="114"/>
      <c r="L2" s="114"/>
      <c r="M2" s="114"/>
      <c r="N2" s="114"/>
      <c r="O2" s="114"/>
      <c r="P2" s="114"/>
      <c r="Q2" s="114"/>
      <c r="R2" s="114"/>
      <c r="S2" s="114"/>
      <c r="T2" s="114"/>
      <c r="U2" s="114"/>
    </row>
    <row r="5" spans="1:21" ht="15" x14ac:dyDescent="0.2">
      <c r="A5" s="113" t="s">
        <v>1286</v>
      </c>
      <c r="B5" s="114"/>
      <c r="C5" s="114"/>
      <c r="D5" s="114"/>
      <c r="E5" s="114"/>
      <c r="F5" s="114"/>
      <c r="G5" s="114"/>
      <c r="H5" s="114"/>
      <c r="I5" s="114"/>
      <c r="J5" s="114"/>
      <c r="K5" s="114"/>
      <c r="L5" s="114"/>
      <c r="M5" s="114"/>
      <c r="N5" s="114"/>
      <c r="O5" s="114"/>
      <c r="P5" s="114"/>
      <c r="Q5" s="114"/>
      <c r="R5" s="114"/>
      <c r="S5" s="114"/>
      <c r="T5" s="114"/>
      <c r="U5" s="114"/>
    </row>
    <row r="6" spans="1:21" x14ac:dyDescent="0.2">
      <c r="U6" s="7" t="s">
        <v>1204</v>
      </c>
    </row>
    <row r="7" spans="1:21" x14ac:dyDescent="0.2">
      <c r="U7" s="7" t="s">
        <v>1205</v>
      </c>
    </row>
    <row r="8" spans="1:21" x14ac:dyDescent="0.2">
      <c r="A8" s="107" t="s">
        <v>6</v>
      </c>
      <c r="B8" s="107" t="s">
        <v>1193</v>
      </c>
      <c r="C8" s="107" t="s">
        <v>7</v>
      </c>
      <c r="D8" s="107" t="s">
        <v>1194</v>
      </c>
      <c r="E8" s="8" t="s">
        <v>889</v>
      </c>
      <c r="F8" s="8" t="s">
        <v>890</v>
      </c>
      <c r="G8" s="8" t="s">
        <v>891</v>
      </c>
      <c r="H8" s="8" t="s">
        <v>892</v>
      </c>
      <c r="I8" s="8" t="s">
        <v>893</v>
      </c>
      <c r="J8" s="8" t="s">
        <v>894</v>
      </c>
      <c r="K8" s="8" t="s">
        <v>895</v>
      </c>
      <c r="L8" s="8" t="s">
        <v>896</v>
      </c>
      <c r="M8" s="8" t="s">
        <v>897</v>
      </c>
      <c r="N8" s="8" t="s">
        <v>898</v>
      </c>
      <c r="O8" s="8" t="s">
        <v>899</v>
      </c>
      <c r="P8" s="8" t="s">
        <v>900</v>
      </c>
      <c r="Q8" s="8" t="s">
        <v>901</v>
      </c>
      <c r="R8" s="8" t="s">
        <v>902</v>
      </c>
      <c r="S8" s="8" t="s">
        <v>903</v>
      </c>
      <c r="T8" s="8" t="s">
        <v>904</v>
      </c>
      <c r="U8" s="8" t="s">
        <v>905</v>
      </c>
    </row>
    <row r="9" spans="1:21" ht="30" customHeight="1" x14ac:dyDescent="0.2">
      <c r="A9" s="110" t="s">
        <v>717</v>
      </c>
      <c r="B9" s="111" t="s">
        <v>1197</v>
      </c>
      <c r="C9" s="112" t="s">
        <v>718</v>
      </c>
      <c r="D9" s="23" t="s">
        <v>1195</v>
      </c>
      <c r="E9" s="77">
        <v>614082.94099999999</v>
      </c>
      <c r="F9" s="77">
        <v>591381.826</v>
      </c>
      <c r="G9" s="77">
        <v>498248.94099999999</v>
      </c>
      <c r="H9" s="77">
        <v>514323.34399999998</v>
      </c>
      <c r="I9" s="77">
        <v>485300.05699999997</v>
      </c>
      <c r="J9" s="77">
        <v>493070.554</v>
      </c>
      <c r="K9" s="77">
        <v>453259.5</v>
      </c>
      <c r="L9" s="77">
        <v>463484.85700000002</v>
      </c>
      <c r="M9" s="77">
        <v>475528.05300000001</v>
      </c>
      <c r="N9" s="77">
        <v>514330</v>
      </c>
      <c r="O9" s="77">
        <v>511628</v>
      </c>
      <c r="P9" s="77">
        <v>560031</v>
      </c>
      <c r="Q9" s="77">
        <v>471444.67</v>
      </c>
      <c r="R9" s="77">
        <v>483827.83500000002</v>
      </c>
      <c r="S9" s="77" t="s">
        <v>1200</v>
      </c>
      <c r="T9" s="77" t="s">
        <v>1200</v>
      </c>
      <c r="U9" s="77" t="s">
        <v>1200</v>
      </c>
    </row>
    <row r="10" spans="1:21" ht="30" customHeight="1" x14ac:dyDescent="0.2">
      <c r="A10" s="110" t="s">
        <v>717</v>
      </c>
      <c r="B10" s="111" t="s">
        <v>1197</v>
      </c>
      <c r="C10" s="112" t="s">
        <v>718</v>
      </c>
      <c r="D10" s="24" t="s">
        <v>1196</v>
      </c>
      <c r="E10" s="78">
        <v>2843154.821</v>
      </c>
      <c r="F10" s="78">
        <v>2464855.31</v>
      </c>
      <c r="G10" s="78">
        <v>2124928.1069999998</v>
      </c>
      <c r="H10" s="78">
        <v>2051419.824</v>
      </c>
      <c r="I10" s="78">
        <v>1839648.327</v>
      </c>
      <c r="J10" s="78">
        <v>1835586.0689999999</v>
      </c>
      <c r="K10" s="78">
        <v>1675666.3629999999</v>
      </c>
      <c r="L10" s="78">
        <v>1744910.608</v>
      </c>
      <c r="M10" s="78">
        <v>1809006.605</v>
      </c>
      <c r="N10" s="78">
        <v>2014482</v>
      </c>
      <c r="O10" s="78">
        <v>1989607</v>
      </c>
      <c r="P10" s="78">
        <v>2221434.298</v>
      </c>
      <c r="Q10" s="78">
        <v>1859411.861</v>
      </c>
      <c r="R10" s="78">
        <v>1992989.0390000001</v>
      </c>
      <c r="S10" s="78" t="s">
        <v>1200</v>
      </c>
      <c r="T10" s="78" t="s">
        <v>1200</v>
      </c>
      <c r="U10" s="78" t="s">
        <v>1200</v>
      </c>
    </row>
    <row r="11" spans="1:21" ht="30" customHeight="1" x14ac:dyDescent="0.2">
      <c r="A11" s="110" t="s">
        <v>719</v>
      </c>
      <c r="B11" s="111" t="s">
        <v>888</v>
      </c>
      <c r="C11" s="112" t="s">
        <v>720</v>
      </c>
      <c r="D11" s="23" t="s">
        <v>1195</v>
      </c>
      <c r="E11" s="77" t="s">
        <v>1200</v>
      </c>
      <c r="F11" s="77" t="s">
        <v>1200</v>
      </c>
      <c r="G11" s="77" t="s">
        <v>1200</v>
      </c>
      <c r="H11" s="77" t="s">
        <v>1200</v>
      </c>
      <c r="I11" s="77" t="s">
        <v>1200</v>
      </c>
      <c r="J11" s="77" t="s">
        <v>1200</v>
      </c>
      <c r="K11" s="77" t="s">
        <v>1200</v>
      </c>
      <c r="L11" s="77" t="s">
        <v>1200</v>
      </c>
      <c r="M11" s="77" t="s">
        <v>1200</v>
      </c>
      <c r="N11" s="77" t="s">
        <v>1200</v>
      </c>
      <c r="O11" s="77" t="s">
        <v>1200</v>
      </c>
      <c r="P11" s="77" t="s">
        <v>1200</v>
      </c>
      <c r="Q11" s="77" t="s">
        <v>1200</v>
      </c>
      <c r="R11" s="77" t="s">
        <v>1200</v>
      </c>
      <c r="S11" s="77">
        <v>500479.32199999999</v>
      </c>
      <c r="T11" s="77">
        <v>532236.64899999998</v>
      </c>
      <c r="U11" s="77">
        <v>524182.44900000002</v>
      </c>
    </row>
    <row r="12" spans="1:21" ht="30" customHeight="1" x14ac:dyDescent="0.2">
      <c r="A12" s="110" t="s">
        <v>719</v>
      </c>
      <c r="B12" s="111" t="s">
        <v>888</v>
      </c>
      <c r="C12" s="112" t="s">
        <v>720</v>
      </c>
      <c r="D12" s="24" t="s">
        <v>1196</v>
      </c>
      <c r="E12" s="78" t="s">
        <v>1200</v>
      </c>
      <c r="F12" s="78" t="s">
        <v>1200</v>
      </c>
      <c r="G12" s="78" t="s">
        <v>1200</v>
      </c>
      <c r="H12" s="78" t="s">
        <v>1200</v>
      </c>
      <c r="I12" s="78" t="s">
        <v>1200</v>
      </c>
      <c r="J12" s="78" t="s">
        <v>1200</v>
      </c>
      <c r="K12" s="78" t="s">
        <v>1200</v>
      </c>
      <c r="L12" s="78" t="s">
        <v>1200</v>
      </c>
      <c r="M12" s="78" t="s">
        <v>1200</v>
      </c>
      <c r="N12" s="78" t="s">
        <v>1200</v>
      </c>
      <c r="O12" s="78" t="s">
        <v>1200</v>
      </c>
      <c r="P12" s="78" t="s">
        <v>1200</v>
      </c>
      <c r="Q12" s="78" t="s">
        <v>1200</v>
      </c>
      <c r="R12" s="78" t="s">
        <v>1200</v>
      </c>
      <c r="S12" s="78">
        <v>2304268.2859999998</v>
      </c>
      <c r="T12" s="78">
        <v>2552386.963</v>
      </c>
      <c r="U12" s="78">
        <v>2535480.4079999998</v>
      </c>
    </row>
    <row r="13" spans="1:21" ht="30" customHeight="1" x14ac:dyDescent="0.2">
      <c r="A13" s="110" t="s">
        <v>721</v>
      </c>
      <c r="B13" s="111" t="s">
        <v>1197</v>
      </c>
      <c r="C13" s="112" t="s">
        <v>722</v>
      </c>
      <c r="D13" s="23" t="s">
        <v>1195</v>
      </c>
      <c r="E13" s="77">
        <v>128181.414</v>
      </c>
      <c r="F13" s="77">
        <v>118657.25599999999</v>
      </c>
      <c r="G13" s="77">
        <v>96768.619000000006</v>
      </c>
      <c r="H13" s="77">
        <v>99374.888999999996</v>
      </c>
      <c r="I13" s="77">
        <v>100387.978</v>
      </c>
      <c r="J13" s="77">
        <v>104288.969</v>
      </c>
      <c r="K13" s="77">
        <v>102355.84699999999</v>
      </c>
      <c r="L13" s="77">
        <v>87766.271999999997</v>
      </c>
      <c r="M13" s="77">
        <v>100231.436</v>
      </c>
      <c r="N13" s="77">
        <v>98444</v>
      </c>
      <c r="O13" s="77">
        <v>100297</v>
      </c>
      <c r="P13" s="77">
        <v>114985</v>
      </c>
      <c r="Q13" s="77">
        <v>108454.38099999999</v>
      </c>
      <c r="R13" s="77">
        <v>115454.336</v>
      </c>
      <c r="S13" s="77">
        <v>122833.878</v>
      </c>
      <c r="T13" s="77">
        <v>138714.948</v>
      </c>
      <c r="U13" s="77">
        <v>138887.41099999999</v>
      </c>
    </row>
    <row r="14" spans="1:21" ht="30" customHeight="1" x14ac:dyDescent="0.2">
      <c r="A14" s="110" t="s">
        <v>721</v>
      </c>
      <c r="B14" s="111" t="s">
        <v>1197</v>
      </c>
      <c r="C14" s="112" t="s">
        <v>722</v>
      </c>
      <c r="D14" s="24" t="s">
        <v>1196</v>
      </c>
      <c r="E14" s="78">
        <v>719582.60199999996</v>
      </c>
      <c r="F14" s="78">
        <v>611689.29799999995</v>
      </c>
      <c r="G14" s="78">
        <v>552909.60600000003</v>
      </c>
      <c r="H14" s="78">
        <v>551696.56700000004</v>
      </c>
      <c r="I14" s="78">
        <v>578843.18500000006</v>
      </c>
      <c r="J14" s="78">
        <v>608021.55299999996</v>
      </c>
      <c r="K14" s="78">
        <v>630408.22900000005</v>
      </c>
      <c r="L14" s="78">
        <v>528852.03599999996</v>
      </c>
      <c r="M14" s="78">
        <v>591319.97699999996</v>
      </c>
      <c r="N14" s="78">
        <v>602523</v>
      </c>
      <c r="O14" s="78">
        <v>627252</v>
      </c>
      <c r="P14" s="78">
        <v>708885.76599999995</v>
      </c>
      <c r="Q14" s="78">
        <v>689493.38800000004</v>
      </c>
      <c r="R14" s="78">
        <v>708511.28899999999</v>
      </c>
      <c r="S14" s="78">
        <v>760163.44200000004</v>
      </c>
      <c r="T14" s="78">
        <v>787887.65</v>
      </c>
      <c r="U14" s="78">
        <v>750169.48400000005</v>
      </c>
    </row>
    <row r="15" spans="1:21" ht="30" customHeight="1" x14ac:dyDescent="0.2">
      <c r="A15" s="110" t="s">
        <v>723</v>
      </c>
      <c r="B15" s="111" t="s">
        <v>1197</v>
      </c>
      <c r="C15" s="112" t="s">
        <v>724</v>
      </c>
      <c r="D15" s="23" t="s">
        <v>1195</v>
      </c>
      <c r="E15" s="77">
        <v>43500.593999999997</v>
      </c>
      <c r="F15" s="77">
        <v>37088.834999999999</v>
      </c>
      <c r="G15" s="77">
        <v>41240.786999999997</v>
      </c>
      <c r="H15" s="77">
        <v>40963.983</v>
      </c>
      <c r="I15" s="77">
        <v>35138.188000000002</v>
      </c>
      <c r="J15" s="77">
        <v>40473.904000000002</v>
      </c>
      <c r="K15" s="77">
        <v>28379.677</v>
      </c>
      <c r="L15" s="77">
        <v>27503.153999999999</v>
      </c>
      <c r="M15" s="77">
        <v>28852.911</v>
      </c>
      <c r="N15" s="77">
        <v>26646</v>
      </c>
      <c r="O15" s="77">
        <v>25784</v>
      </c>
      <c r="P15" s="77">
        <v>31662</v>
      </c>
      <c r="Q15" s="77">
        <v>115366.913</v>
      </c>
      <c r="R15" s="77">
        <v>146927.43900000001</v>
      </c>
      <c r="S15" s="77">
        <v>163288.80100000001</v>
      </c>
      <c r="T15" s="77">
        <v>172956.399</v>
      </c>
      <c r="U15" s="77">
        <v>176344.731</v>
      </c>
    </row>
    <row r="16" spans="1:21" ht="30" customHeight="1" x14ac:dyDescent="0.2">
      <c r="A16" s="110" t="s">
        <v>723</v>
      </c>
      <c r="B16" s="111" t="s">
        <v>1197</v>
      </c>
      <c r="C16" s="112" t="s">
        <v>724</v>
      </c>
      <c r="D16" s="24" t="s">
        <v>1196</v>
      </c>
      <c r="E16" s="78">
        <v>115249.198</v>
      </c>
      <c r="F16" s="78">
        <v>92137.975999999995</v>
      </c>
      <c r="G16" s="78">
        <v>105132.01700000001</v>
      </c>
      <c r="H16" s="78">
        <v>115119.82</v>
      </c>
      <c r="I16" s="78">
        <v>95627.831000000006</v>
      </c>
      <c r="J16" s="78">
        <v>143717.16</v>
      </c>
      <c r="K16" s="78">
        <v>82255.447</v>
      </c>
      <c r="L16" s="78">
        <v>79388.345000000001</v>
      </c>
      <c r="M16" s="78">
        <v>87479.936000000002</v>
      </c>
      <c r="N16" s="78">
        <v>85073</v>
      </c>
      <c r="O16" s="78">
        <v>84624</v>
      </c>
      <c r="P16" s="78">
        <v>108923.341</v>
      </c>
      <c r="Q16" s="78">
        <v>337736.15</v>
      </c>
      <c r="R16" s="78">
        <v>435702.68699999998</v>
      </c>
      <c r="S16" s="78">
        <v>522733.29100000003</v>
      </c>
      <c r="T16" s="78">
        <v>633764.679</v>
      </c>
      <c r="U16" s="78">
        <v>648178.45299999998</v>
      </c>
    </row>
    <row r="17" spans="1:21" ht="30" customHeight="1" x14ac:dyDescent="0.2">
      <c r="A17" s="110" t="s">
        <v>725</v>
      </c>
      <c r="B17" s="111" t="s">
        <v>1197</v>
      </c>
      <c r="C17" s="112" t="s">
        <v>726</v>
      </c>
      <c r="D17" s="23" t="s">
        <v>1195</v>
      </c>
      <c r="E17" s="77">
        <v>210258.802</v>
      </c>
      <c r="F17" s="77">
        <v>211613.861</v>
      </c>
      <c r="G17" s="77">
        <v>211820.886</v>
      </c>
      <c r="H17" s="77">
        <v>203805.17300000001</v>
      </c>
      <c r="I17" s="77">
        <v>205487.965</v>
      </c>
      <c r="J17" s="77">
        <v>176090.65900000001</v>
      </c>
      <c r="K17" s="77">
        <v>190507.092</v>
      </c>
      <c r="L17" s="77">
        <v>190085.53200000001</v>
      </c>
      <c r="M17" s="77">
        <v>192187.508</v>
      </c>
      <c r="N17" s="77">
        <v>191460</v>
      </c>
      <c r="O17" s="77">
        <v>184887</v>
      </c>
      <c r="P17" s="77">
        <v>212520</v>
      </c>
      <c r="Q17" s="77">
        <v>214701.57</v>
      </c>
      <c r="R17" s="77">
        <v>198450.09400000001</v>
      </c>
      <c r="S17" s="77">
        <v>193529.06200000001</v>
      </c>
      <c r="T17" s="77">
        <v>184593.579</v>
      </c>
      <c r="U17" s="77">
        <v>150586.43299999999</v>
      </c>
    </row>
    <row r="18" spans="1:21" ht="30" customHeight="1" x14ac:dyDescent="0.2">
      <c r="A18" s="110" t="s">
        <v>725</v>
      </c>
      <c r="B18" s="111" t="s">
        <v>1197</v>
      </c>
      <c r="C18" s="112" t="s">
        <v>726</v>
      </c>
      <c r="D18" s="24" t="s">
        <v>1196</v>
      </c>
      <c r="E18" s="78">
        <v>537022.96799999999</v>
      </c>
      <c r="F18" s="78">
        <v>501503.83399999997</v>
      </c>
      <c r="G18" s="78">
        <v>519490.72899999999</v>
      </c>
      <c r="H18" s="78">
        <v>508028.761</v>
      </c>
      <c r="I18" s="78">
        <v>508355.77899999998</v>
      </c>
      <c r="J18" s="78">
        <v>455918.74200000003</v>
      </c>
      <c r="K18" s="78">
        <v>495815.33</v>
      </c>
      <c r="L18" s="78">
        <v>530895.72900000005</v>
      </c>
      <c r="M18" s="78">
        <v>536259.44299999997</v>
      </c>
      <c r="N18" s="78">
        <v>500295</v>
      </c>
      <c r="O18" s="78">
        <v>495097</v>
      </c>
      <c r="P18" s="78">
        <v>602860.38399999996</v>
      </c>
      <c r="Q18" s="78">
        <v>621608.94700000004</v>
      </c>
      <c r="R18" s="78">
        <v>569849.348</v>
      </c>
      <c r="S18" s="78">
        <v>656209.47400000005</v>
      </c>
      <c r="T18" s="78">
        <v>709775.70700000005</v>
      </c>
      <c r="U18" s="78">
        <v>644574.41899999999</v>
      </c>
    </row>
    <row r="19" spans="1:21" ht="30" customHeight="1" x14ac:dyDescent="0.2">
      <c r="A19" s="110" t="s">
        <v>727</v>
      </c>
      <c r="B19" s="111" t="s">
        <v>1197</v>
      </c>
      <c r="C19" s="112" t="s">
        <v>728</v>
      </c>
      <c r="D19" s="23" t="s">
        <v>1195</v>
      </c>
      <c r="E19" s="77">
        <v>29524</v>
      </c>
      <c r="F19" s="77">
        <v>22202</v>
      </c>
      <c r="G19" s="77">
        <v>27610</v>
      </c>
      <c r="H19" s="77">
        <v>26754</v>
      </c>
      <c r="I19" s="77">
        <v>28674.536</v>
      </c>
      <c r="J19" s="77">
        <v>31550.945</v>
      </c>
      <c r="K19" s="77">
        <v>35140.733</v>
      </c>
      <c r="L19" s="77">
        <v>37743.788</v>
      </c>
      <c r="M19" s="77">
        <v>44660.855000000003</v>
      </c>
      <c r="N19" s="77">
        <v>46886</v>
      </c>
      <c r="O19" s="77">
        <v>47402</v>
      </c>
      <c r="P19" s="77">
        <v>47141</v>
      </c>
      <c r="Q19" s="77">
        <v>44381.186000000002</v>
      </c>
      <c r="R19" s="77">
        <v>49548.911999999997</v>
      </c>
      <c r="S19" s="77">
        <v>59842.017</v>
      </c>
      <c r="T19" s="77">
        <v>51933.402999999998</v>
      </c>
      <c r="U19" s="77">
        <v>46382.231</v>
      </c>
    </row>
    <row r="20" spans="1:21" ht="30" customHeight="1" x14ac:dyDescent="0.2">
      <c r="A20" s="110" t="s">
        <v>727</v>
      </c>
      <c r="B20" s="111" t="s">
        <v>1197</v>
      </c>
      <c r="C20" s="112" t="s">
        <v>728</v>
      </c>
      <c r="D20" s="24" t="s">
        <v>1196</v>
      </c>
      <c r="E20" s="78">
        <v>106574</v>
      </c>
      <c r="F20" s="78">
        <v>70071</v>
      </c>
      <c r="G20" s="78">
        <v>92361</v>
      </c>
      <c r="H20" s="78">
        <v>88775</v>
      </c>
      <c r="I20" s="78">
        <v>113338.00599999999</v>
      </c>
      <c r="J20" s="78">
        <v>144763.12400000001</v>
      </c>
      <c r="K20" s="78">
        <v>169904.97899999999</v>
      </c>
      <c r="L20" s="78">
        <v>191707.073</v>
      </c>
      <c r="M20" s="78">
        <v>233594.75700000001</v>
      </c>
      <c r="N20" s="78">
        <v>270862</v>
      </c>
      <c r="O20" s="78">
        <v>276985</v>
      </c>
      <c r="P20" s="78">
        <v>279279.766</v>
      </c>
      <c r="Q20" s="78">
        <v>249744.261</v>
      </c>
      <c r="R20" s="78">
        <v>278529.94500000001</v>
      </c>
      <c r="S20" s="78">
        <v>329215.35100000002</v>
      </c>
      <c r="T20" s="78">
        <v>320641.391</v>
      </c>
      <c r="U20" s="78">
        <v>338886.01699999999</v>
      </c>
    </row>
    <row r="21" spans="1:21" ht="30" customHeight="1" x14ac:dyDescent="0.2">
      <c r="A21" s="110" t="s">
        <v>729</v>
      </c>
      <c r="B21" s="111" t="s">
        <v>1198</v>
      </c>
      <c r="C21" s="112" t="s">
        <v>730</v>
      </c>
      <c r="D21" s="23" t="s">
        <v>1195</v>
      </c>
      <c r="E21" s="77">
        <v>237710.511</v>
      </c>
      <c r="F21" s="77">
        <v>236778.106</v>
      </c>
      <c r="G21" s="77">
        <v>229037.152</v>
      </c>
      <c r="H21" s="77">
        <v>214770.69399999999</v>
      </c>
      <c r="I21" s="77">
        <v>291175.29200000002</v>
      </c>
      <c r="J21" s="77">
        <v>280082.011</v>
      </c>
      <c r="K21" s="77">
        <v>277038.658</v>
      </c>
      <c r="L21" s="77">
        <v>311305.73700000002</v>
      </c>
      <c r="M21" s="77" t="s">
        <v>1200</v>
      </c>
      <c r="N21" s="77" t="s">
        <v>1200</v>
      </c>
      <c r="O21" s="77" t="s">
        <v>1200</v>
      </c>
      <c r="P21" s="77" t="s">
        <v>1200</v>
      </c>
      <c r="Q21" s="77" t="s">
        <v>1200</v>
      </c>
      <c r="R21" s="77" t="s">
        <v>1200</v>
      </c>
      <c r="S21" s="77" t="s">
        <v>1200</v>
      </c>
      <c r="T21" s="77" t="s">
        <v>1200</v>
      </c>
      <c r="U21" s="77" t="s">
        <v>1200</v>
      </c>
    </row>
    <row r="22" spans="1:21" ht="30" customHeight="1" x14ac:dyDescent="0.2">
      <c r="A22" s="110" t="s">
        <v>729</v>
      </c>
      <c r="B22" s="111" t="s">
        <v>1198</v>
      </c>
      <c r="C22" s="112" t="s">
        <v>730</v>
      </c>
      <c r="D22" s="24" t="s">
        <v>1196</v>
      </c>
      <c r="E22" s="78">
        <v>1105846.318</v>
      </c>
      <c r="F22" s="78">
        <v>1011977.268</v>
      </c>
      <c r="G22" s="78">
        <v>929831.42</v>
      </c>
      <c r="H22" s="78">
        <v>877326.01899999997</v>
      </c>
      <c r="I22" s="78">
        <v>1243099.125</v>
      </c>
      <c r="J22" s="78">
        <v>1244444.6059999999</v>
      </c>
      <c r="K22" s="78">
        <v>1229169.845</v>
      </c>
      <c r="L22" s="78">
        <v>1316492.966</v>
      </c>
      <c r="M22" s="78" t="s">
        <v>1200</v>
      </c>
      <c r="N22" s="78" t="s">
        <v>1200</v>
      </c>
      <c r="O22" s="78" t="s">
        <v>1200</v>
      </c>
      <c r="P22" s="78" t="s">
        <v>1200</v>
      </c>
      <c r="Q22" s="78" t="s">
        <v>1200</v>
      </c>
      <c r="R22" s="78" t="s">
        <v>1200</v>
      </c>
      <c r="S22" s="78" t="s">
        <v>1200</v>
      </c>
      <c r="T22" s="78" t="s">
        <v>1200</v>
      </c>
      <c r="U22" s="78" t="s">
        <v>1200</v>
      </c>
    </row>
    <row r="23" spans="1:21" ht="30" customHeight="1" x14ac:dyDescent="0.2">
      <c r="A23" s="110" t="s">
        <v>731</v>
      </c>
      <c r="B23" s="111" t="s">
        <v>1211</v>
      </c>
      <c r="C23" s="112" t="s">
        <v>732</v>
      </c>
      <c r="D23" s="23" t="s">
        <v>1195</v>
      </c>
      <c r="E23" s="77" t="s">
        <v>1200</v>
      </c>
      <c r="F23" s="77" t="s">
        <v>1200</v>
      </c>
      <c r="G23" s="77" t="s">
        <v>1200</v>
      </c>
      <c r="H23" s="77" t="s">
        <v>1200</v>
      </c>
      <c r="I23" s="77" t="s">
        <v>1200</v>
      </c>
      <c r="J23" s="77" t="s">
        <v>1200</v>
      </c>
      <c r="K23" s="77" t="s">
        <v>1200</v>
      </c>
      <c r="L23" s="77" t="s">
        <v>1200</v>
      </c>
      <c r="M23" s="77">
        <v>380180.255</v>
      </c>
      <c r="N23" s="77">
        <v>398481</v>
      </c>
      <c r="O23" s="77">
        <v>411633</v>
      </c>
      <c r="P23" s="77">
        <v>415541</v>
      </c>
      <c r="Q23" s="77">
        <v>344573.266</v>
      </c>
      <c r="R23" s="77">
        <v>372242.08500000002</v>
      </c>
      <c r="S23" s="77">
        <v>361665.83600000001</v>
      </c>
      <c r="T23" s="77">
        <v>367388.95799999998</v>
      </c>
      <c r="U23" s="77">
        <v>370779.984</v>
      </c>
    </row>
    <row r="24" spans="1:21" ht="30" customHeight="1" x14ac:dyDescent="0.2">
      <c r="A24" s="110" t="s">
        <v>731</v>
      </c>
      <c r="B24" s="111" t="s">
        <v>1211</v>
      </c>
      <c r="C24" s="112" t="s">
        <v>732</v>
      </c>
      <c r="D24" s="24" t="s">
        <v>1196</v>
      </c>
      <c r="E24" s="78" t="s">
        <v>1200</v>
      </c>
      <c r="F24" s="78" t="s">
        <v>1200</v>
      </c>
      <c r="G24" s="78" t="s">
        <v>1200</v>
      </c>
      <c r="H24" s="78" t="s">
        <v>1200</v>
      </c>
      <c r="I24" s="78" t="s">
        <v>1200</v>
      </c>
      <c r="J24" s="78" t="s">
        <v>1200</v>
      </c>
      <c r="K24" s="78" t="s">
        <v>1200</v>
      </c>
      <c r="L24" s="78" t="s">
        <v>1200</v>
      </c>
      <c r="M24" s="78">
        <v>1856197.027</v>
      </c>
      <c r="N24" s="78">
        <v>1959728</v>
      </c>
      <c r="O24" s="78">
        <v>2011277</v>
      </c>
      <c r="P24" s="78">
        <v>2020421.048</v>
      </c>
      <c r="Q24" s="78">
        <v>1674431.8370000001</v>
      </c>
      <c r="R24" s="78">
        <v>1854412.8030000001</v>
      </c>
      <c r="S24" s="78">
        <v>1992622.22</v>
      </c>
      <c r="T24" s="78">
        <v>2182808.9270000001</v>
      </c>
      <c r="U24" s="78">
        <v>2165467.65</v>
      </c>
    </row>
    <row r="26" spans="1:21" x14ac:dyDescent="0.2">
      <c r="A26" s="21" t="s">
        <v>1287</v>
      </c>
    </row>
    <row r="27" spans="1:21" x14ac:dyDescent="0.2">
      <c r="A27" s="21" t="s">
        <v>1240</v>
      </c>
    </row>
    <row r="28" spans="1:21" x14ac:dyDescent="0.2">
      <c r="A28" s="21" t="s">
        <v>1241</v>
      </c>
    </row>
    <row r="29" spans="1:21" x14ac:dyDescent="0.2">
      <c r="A29" s="21" t="s">
        <v>1248</v>
      </c>
    </row>
    <row r="30" spans="1:21" x14ac:dyDescent="0.2">
      <c r="A30" s="21" t="s">
        <v>1249</v>
      </c>
    </row>
    <row r="31" spans="1:21" x14ac:dyDescent="0.2">
      <c r="A31" s="22" t="s">
        <v>1288</v>
      </c>
    </row>
    <row r="32" spans="1:21" x14ac:dyDescent="0.2">
      <c r="A32" s="21" t="s">
        <v>4</v>
      </c>
    </row>
    <row r="33" spans="1:1" x14ac:dyDescent="0.2">
      <c r="A33" t="s">
        <v>2</v>
      </c>
    </row>
    <row r="34" spans="1:1" x14ac:dyDescent="0.2">
      <c r="A34" t="s">
        <v>937</v>
      </c>
    </row>
  </sheetData>
  <mergeCells count="28">
    <mergeCell ref="A2:U2"/>
    <mergeCell ref="A5:U5"/>
    <mergeCell ref="C15:C16"/>
    <mergeCell ref="C17:C18"/>
    <mergeCell ref="C19:C20"/>
    <mergeCell ref="C21:C22"/>
    <mergeCell ref="C23:C24"/>
    <mergeCell ref="B15:B16"/>
    <mergeCell ref="B17:B18"/>
    <mergeCell ref="B19:B20"/>
    <mergeCell ref="B21:B22"/>
    <mergeCell ref="B23:B24"/>
    <mergeCell ref="A15:A16"/>
    <mergeCell ref="A17:A18"/>
    <mergeCell ref="A19:A20"/>
    <mergeCell ref="A21:A22"/>
    <mergeCell ref="A23:A24"/>
    <mergeCell ref="A8:B8"/>
    <mergeCell ref="C8:D8"/>
    <mergeCell ref="A9:A10"/>
    <mergeCell ref="A11:A12"/>
    <mergeCell ref="A13:A14"/>
    <mergeCell ref="B9:B10"/>
    <mergeCell ref="B11:B12"/>
    <mergeCell ref="B13:B14"/>
    <mergeCell ref="C9:C10"/>
    <mergeCell ref="C11:C12"/>
    <mergeCell ref="C13:C14"/>
  </mergeCells>
  <pageMargins left="0.7" right="0.7" top="0.75" bottom="0.75" header="0.3" footer="0.3"/>
  <pageSetup paperSize="9" orientation="portrait" horizontalDpi="300" verticalDpi="30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U27"/>
  <sheetViews>
    <sheetView showGridLines="0" workbookViewId="0">
      <pane xSplit="4" ySplit="8" topLeftCell="E9" activePane="bottomRight" state="frozen"/>
      <selection pane="topRight"/>
      <selection pane="bottomLeft"/>
      <selection pane="bottomRight"/>
    </sheetView>
  </sheetViews>
  <sheetFormatPr baseColWidth="10" defaultRowHeight="12.75" x14ac:dyDescent="0.2"/>
  <cols>
    <col min="1" max="1" width="12.7109375" customWidth="1"/>
    <col min="2" max="2" width="5.7109375" customWidth="1"/>
    <col min="3" max="3" width="50.7109375" customWidth="1"/>
    <col min="4" max="4" width="8.7109375" customWidth="1"/>
    <col min="5" max="21" width="13.7109375" customWidth="1"/>
  </cols>
  <sheetData>
    <row r="1" spans="1:21" x14ac:dyDescent="0.2">
      <c r="U1" s="2" t="str">
        <f>HYPERLINK("#'Sommaire'!A1", "retour sommaire")</f>
        <v>retour sommaire</v>
      </c>
    </row>
    <row r="2" spans="1:21" ht="15" x14ac:dyDescent="0.2">
      <c r="A2" s="113" t="s">
        <v>1202</v>
      </c>
      <c r="B2" s="114"/>
      <c r="C2" s="114"/>
      <c r="D2" s="114"/>
      <c r="E2" s="114"/>
      <c r="F2" s="114"/>
      <c r="G2" s="114"/>
      <c r="H2" s="114"/>
      <c r="I2" s="114"/>
      <c r="J2" s="114"/>
      <c r="K2" s="114"/>
      <c r="L2" s="114"/>
      <c r="M2" s="114"/>
      <c r="N2" s="114"/>
      <c r="O2" s="114"/>
      <c r="P2" s="114"/>
      <c r="Q2" s="114"/>
      <c r="R2" s="114"/>
      <c r="S2" s="114"/>
      <c r="T2" s="114"/>
      <c r="U2" s="114"/>
    </row>
    <row r="5" spans="1:21" ht="15" x14ac:dyDescent="0.2">
      <c r="A5" s="113" t="s">
        <v>1289</v>
      </c>
      <c r="B5" s="114"/>
      <c r="C5" s="114"/>
      <c r="D5" s="114"/>
      <c r="E5" s="114"/>
      <c r="F5" s="114"/>
      <c r="G5" s="114"/>
      <c r="H5" s="114"/>
      <c r="I5" s="114"/>
      <c r="J5" s="114"/>
      <c r="K5" s="114"/>
      <c r="L5" s="114"/>
      <c r="M5" s="114"/>
      <c r="N5" s="114"/>
      <c r="O5" s="114"/>
      <c r="P5" s="114"/>
      <c r="Q5" s="114"/>
      <c r="R5" s="114"/>
      <c r="S5" s="114"/>
      <c r="T5" s="114"/>
      <c r="U5" s="114"/>
    </row>
    <row r="6" spans="1:21" x14ac:dyDescent="0.2">
      <c r="U6" s="7" t="s">
        <v>1204</v>
      </c>
    </row>
    <row r="7" spans="1:21" x14ac:dyDescent="0.2">
      <c r="U7" s="7" t="s">
        <v>1205</v>
      </c>
    </row>
    <row r="8" spans="1:21" x14ac:dyDescent="0.2">
      <c r="A8" s="107" t="s">
        <v>6</v>
      </c>
      <c r="B8" s="107" t="s">
        <v>1193</v>
      </c>
      <c r="C8" s="107" t="s">
        <v>7</v>
      </c>
      <c r="D8" s="107" t="s">
        <v>1194</v>
      </c>
      <c r="E8" s="8" t="s">
        <v>889</v>
      </c>
      <c r="F8" s="8" t="s">
        <v>890</v>
      </c>
      <c r="G8" s="8" t="s">
        <v>891</v>
      </c>
      <c r="H8" s="8" t="s">
        <v>892</v>
      </c>
      <c r="I8" s="8" t="s">
        <v>893</v>
      </c>
      <c r="J8" s="8" t="s">
        <v>894</v>
      </c>
      <c r="K8" s="8" t="s">
        <v>895</v>
      </c>
      <c r="L8" s="8" t="s">
        <v>896</v>
      </c>
      <c r="M8" s="8" t="s">
        <v>897</v>
      </c>
      <c r="N8" s="8" t="s">
        <v>898</v>
      </c>
      <c r="O8" s="8" t="s">
        <v>899</v>
      </c>
      <c r="P8" s="8" t="s">
        <v>900</v>
      </c>
      <c r="Q8" s="8" t="s">
        <v>901</v>
      </c>
      <c r="R8" s="8" t="s">
        <v>902</v>
      </c>
      <c r="S8" s="8" t="s">
        <v>903</v>
      </c>
      <c r="T8" s="8" t="s">
        <v>904</v>
      </c>
      <c r="U8" s="8" t="s">
        <v>905</v>
      </c>
    </row>
    <row r="9" spans="1:21" ht="30" customHeight="1" x14ac:dyDescent="0.2">
      <c r="A9" s="110" t="s">
        <v>733</v>
      </c>
      <c r="B9" s="111" t="s">
        <v>888</v>
      </c>
      <c r="C9" s="112" t="s">
        <v>734</v>
      </c>
      <c r="D9" s="23" t="s">
        <v>1195</v>
      </c>
      <c r="E9" s="79">
        <v>0</v>
      </c>
      <c r="F9" s="79">
        <v>0</v>
      </c>
      <c r="G9" s="79">
        <v>0</v>
      </c>
      <c r="H9" s="79">
        <v>0</v>
      </c>
      <c r="I9" s="79">
        <v>0</v>
      </c>
      <c r="J9" s="79">
        <v>0</v>
      </c>
      <c r="K9" s="79">
        <v>0</v>
      </c>
      <c r="L9" s="79">
        <v>0</v>
      </c>
      <c r="M9" s="79">
        <v>0</v>
      </c>
      <c r="N9" s="79">
        <v>0</v>
      </c>
      <c r="O9" s="79">
        <v>0</v>
      </c>
      <c r="P9" s="79">
        <v>0</v>
      </c>
      <c r="Q9" s="79">
        <v>0</v>
      </c>
      <c r="R9" s="79">
        <v>0</v>
      </c>
      <c r="S9" s="79" t="s">
        <v>1200</v>
      </c>
      <c r="T9" s="79" t="s">
        <v>1200</v>
      </c>
      <c r="U9" s="79" t="s">
        <v>1200</v>
      </c>
    </row>
    <row r="10" spans="1:21" ht="30" customHeight="1" x14ac:dyDescent="0.2">
      <c r="A10" s="110" t="s">
        <v>733</v>
      </c>
      <c r="B10" s="111" t="s">
        <v>888</v>
      </c>
      <c r="C10" s="112" t="s">
        <v>734</v>
      </c>
      <c r="D10" s="24" t="s">
        <v>1196</v>
      </c>
      <c r="E10" s="80">
        <v>0</v>
      </c>
      <c r="F10" s="80">
        <v>0</v>
      </c>
      <c r="G10" s="80">
        <v>0</v>
      </c>
      <c r="H10" s="80">
        <v>0</v>
      </c>
      <c r="I10" s="80">
        <v>0</v>
      </c>
      <c r="J10" s="80">
        <v>0</v>
      </c>
      <c r="K10" s="80">
        <v>0</v>
      </c>
      <c r="L10" s="80">
        <v>0</v>
      </c>
      <c r="M10" s="80">
        <v>0</v>
      </c>
      <c r="N10" s="80">
        <v>0</v>
      </c>
      <c r="O10" s="80">
        <v>0</v>
      </c>
      <c r="P10" s="80">
        <v>0</v>
      </c>
      <c r="Q10" s="80">
        <v>0</v>
      </c>
      <c r="R10" s="80">
        <v>0</v>
      </c>
      <c r="S10" s="80" t="s">
        <v>1200</v>
      </c>
      <c r="T10" s="80" t="s">
        <v>1200</v>
      </c>
      <c r="U10" s="80" t="s">
        <v>1200</v>
      </c>
    </row>
    <row r="11" spans="1:21" ht="30" customHeight="1" x14ac:dyDescent="0.2">
      <c r="A11" s="110" t="s">
        <v>735</v>
      </c>
      <c r="B11" s="111" t="s">
        <v>888</v>
      </c>
      <c r="C11" s="112" t="s">
        <v>736</v>
      </c>
      <c r="D11" s="23" t="s">
        <v>1195</v>
      </c>
      <c r="E11" s="79" t="s">
        <v>1200</v>
      </c>
      <c r="F11" s="79" t="s">
        <v>1200</v>
      </c>
      <c r="G11" s="79" t="s">
        <v>1200</v>
      </c>
      <c r="H11" s="79" t="s">
        <v>1200</v>
      </c>
      <c r="I11" s="79" t="s">
        <v>1200</v>
      </c>
      <c r="J11" s="79" t="s">
        <v>1200</v>
      </c>
      <c r="K11" s="79" t="s">
        <v>1200</v>
      </c>
      <c r="L11" s="79" t="s">
        <v>1200</v>
      </c>
      <c r="M11" s="79" t="s">
        <v>1200</v>
      </c>
      <c r="N11" s="79" t="s">
        <v>1200</v>
      </c>
      <c r="O11" s="79" t="s">
        <v>1200</v>
      </c>
      <c r="P11" s="79" t="s">
        <v>1200</v>
      </c>
      <c r="Q11" s="79" t="s">
        <v>1200</v>
      </c>
      <c r="R11" s="79" t="s">
        <v>1200</v>
      </c>
      <c r="S11" s="79" t="s">
        <v>1199</v>
      </c>
      <c r="T11" s="79" t="s">
        <v>1199</v>
      </c>
      <c r="U11" s="79" t="s">
        <v>1199</v>
      </c>
    </row>
    <row r="12" spans="1:21" ht="30" customHeight="1" x14ac:dyDescent="0.2">
      <c r="A12" s="110" t="s">
        <v>735</v>
      </c>
      <c r="B12" s="111" t="s">
        <v>888</v>
      </c>
      <c r="C12" s="112" t="s">
        <v>736</v>
      </c>
      <c r="D12" s="24" t="s">
        <v>1196</v>
      </c>
      <c r="E12" s="80" t="s">
        <v>1200</v>
      </c>
      <c r="F12" s="80" t="s">
        <v>1200</v>
      </c>
      <c r="G12" s="80" t="s">
        <v>1200</v>
      </c>
      <c r="H12" s="80" t="s">
        <v>1200</v>
      </c>
      <c r="I12" s="80" t="s">
        <v>1200</v>
      </c>
      <c r="J12" s="80" t="s">
        <v>1200</v>
      </c>
      <c r="K12" s="80" t="s">
        <v>1200</v>
      </c>
      <c r="L12" s="80" t="s">
        <v>1200</v>
      </c>
      <c r="M12" s="80" t="s">
        <v>1200</v>
      </c>
      <c r="N12" s="80" t="s">
        <v>1200</v>
      </c>
      <c r="O12" s="80" t="s">
        <v>1200</v>
      </c>
      <c r="P12" s="80" t="s">
        <v>1200</v>
      </c>
      <c r="Q12" s="80" t="s">
        <v>1200</v>
      </c>
      <c r="R12" s="80" t="s">
        <v>1200</v>
      </c>
      <c r="S12" s="80" t="s">
        <v>1199</v>
      </c>
      <c r="T12" s="80" t="s">
        <v>1199</v>
      </c>
      <c r="U12" s="80" t="s">
        <v>1199</v>
      </c>
    </row>
    <row r="13" spans="1:21" ht="30" customHeight="1" x14ac:dyDescent="0.2">
      <c r="A13" s="110" t="s">
        <v>737</v>
      </c>
      <c r="B13" s="111" t="s">
        <v>888</v>
      </c>
      <c r="C13" s="112" t="s">
        <v>738</v>
      </c>
      <c r="D13" s="23" t="s">
        <v>1195</v>
      </c>
      <c r="E13" s="79">
        <v>0</v>
      </c>
      <c r="F13" s="79">
        <v>0</v>
      </c>
      <c r="G13" s="79">
        <v>0</v>
      </c>
      <c r="H13" s="79">
        <v>0</v>
      </c>
      <c r="I13" s="79" t="s">
        <v>1199</v>
      </c>
      <c r="J13" s="79" t="s">
        <v>1199</v>
      </c>
      <c r="K13" s="79">
        <v>11105.89</v>
      </c>
      <c r="L13" s="79">
        <v>9703.7440000000006</v>
      </c>
      <c r="M13" s="79">
        <v>10144.870000000001</v>
      </c>
      <c r="N13" s="79">
        <v>10151</v>
      </c>
      <c r="O13" s="79">
        <v>9425</v>
      </c>
      <c r="P13" s="79">
        <v>8011</v>
      </c>
      <c r="Q13" s="79">
        <v>7838</v>
      </c>
      <c r="R13" s="79">
        <v>7019.4340000000002</v>
      </c>
      <c r="S13" s="79">
        <v>7241.3230000000003</v>
      </c>
      <c r="T13" s="79">
        <v>4421.4809999999998</v>
      </c>
      <c r="U13" s="79">
        <v>4356.875</v>
      </c>
    </row>
    <row r="14" spans="1:21" ht="30" customHeight="1" x14ac:dyDescent="0.2">
      <c r="A14" s="110" t="s">
        <v>737</v>
      </c>
      <c r="B14" s="111" t="s">
        <v>888</v>
      </c>
      <c r="C14" s="112" t="s">
        <v>738</v>
      </c>
      <c r="D14" s="24" t="s">
        <v>1196</v>
      </c>
      <c r="E14" s="80">
        <v>0</v>
      </c>
      <c r="F14" s="80">
        <v>0</v>
      </c>
      <c r="G14" s="80">
        <v>0</v>
      </c>
      <c r="H14" s="80">
        <v>0</v>
      </c>
      <c r="I14" s="80" t="s">
        <v>1199</v>
      </c>
      <c r="J14" s="80" t="s">
        <v>1199</v>
      </c>
      <c r="K14" s="80">
        <v>37080.773000000001</v>
      </c>
      <c r="L14" s="80">
        <v>36459.141000000003</v>
      </c>
      <c r="M14" s="80">
        <v>36663.86</v>
      </c>
      <c r="N14" s="80">
        <v>35984</v>
      </c>
      <c r="O14" s="80">
        <v>33554</v>
      </c>
      <c r="P14" s="80">
        <v>28842.597000000002</v>
      </c>
      <c r="Q14" s="80">
        <v>27215.058000000001</v>
      </c>
      <c r="R14" s="80">
        <v>24728.696</v>
      </c>
      <c r="S14" s="80">
        <v>26011.513999999999</v>
      </c>
      <c r="T14" s="80">
        <v>19571.601999999999</v>
      </c>
      <c r="U14" s="80">
        <v>19475.927</v>
      </c>
    </row>
    <row r="15" spans="1:21" ht="30" customHeight="1" x14ac:dyDescent="0.2">
      <c r="A15" s="110" t="s">
        <v>739</v>
      </c>
      <c r="B15" s="111" t="s">
        <v>888</v>
      </c>
      <c r="C15" s="112" t="s">
        <v>740</v>
      </c>
      <c r="D15" s="23" t="s">
        <v>1195</v>
      </c>
      <c r="E15" s="79">
        <v>0</v>
      </c>
      <c r="F15" s="79">
        <v>0</v>
      </c>
      <c r="G15" s="79">
        <v>0</v>
      </c>
      <c r="H15" s="79">
        <v>0</v>
      </c>
      <c r="I15" s="79">
        <v>24971.200000000001</v>
      </c>
      <c r="J15" s="79">
        <v>13126.986999999999</v>
      </c>
      <c r="K15" s="79">
        <v>13305.22</v>
      </c>
      <c r="L15" s="79" t="s">
        <v>1199</v>
      </c>
      <c r="M15" s="79">
        <v>14226.39</v>
      </c>
      <c r="N15" s="79" t="s">
        <v>1199</v>
      </c>
      <c r="O15" s="79">
        <v>12382</v>
      </c>
      <c r="P15" s="79">
        <v>11318</v>
      </c>
      <c r="Q15" s="79">
        <v>11858</v>
      </c>
      <c r="R15" s="79">
        <v>10236.704</v>
      </c>
      <c r="S15" s="79">
        <v>9949.7790000000005</v>
      </c>
      <c r="T15" s="79">
        <v>8921.3410000000003</v>
      </c>
      <c r="U15" s="79">
        <v>8318.4130000000005</v>
      </c>
    </row>
    <row r="16" spans="1:21" ht="30" customHeight="1" x14ac:dyDescent="0.2">
      <c r="A16" s="110" t="s">
        <v>739</v>
      </c>
      <c r="B16" s="111" t="s">
        <v>888</v>
      </c>
      <c r="C16" s="112" t="s">
        <v>740</v>
      </c>
      <c r="D16" s="24" t="s">
        <v>1196</v>
      </c>
      <c r="E16" s="80">
        <v>0</v>
      </c>
      <c r="F16" s="80">
        <v>0</v>
      </c>
      <c r="G16" s="80">
        <v>0</v>
      </c>
      <c r="H16" s="80">
        <v>0</v>
      </c>
      <c r="I16" s="80">
        <v>78490</v>
      </c>
      <c r="J16" s="80">
        <v>42246.514999999999</v>
      </c>
      <c r="K16" s="80">
        <v>41380.107000000004</v>
      </c>
      <c r="L16" s="80" t="s">
        <v>1199</v>
      </c>
      <c r="M16" s="80">
        <v>44001.52</v>
      </c>
      <c r="N16" s="80" t="s">
        <v>1199</v>
      </c>
      <c r="O16" s="80">
        <v>37750</v>
      </c>
      <c r="P16" s="80">
        <v>36548.438999999998</v>
      </c>
      <c r="Q16" s="80">
        <v>39555.167000000001</v>
      </c>
      <c r="R16" s="80">
        <v>34408.97</v>
      </c>
      <c r="S16" s="80">
        <v>36328.642</v>
      </c>
      <c r="T16" s="80">
        <v>36814.468000000001</v>
      </c>
      <c r="U16" s="80">
        <v>33493.542999999998</v>
      </c>
    </row>
    <row r="17" spans="1:21" ht="30" customHeight="1" x14ac:dyDescent="0.2">
      <c r="A17" s="110" t="s">
        <v>741</v>
      </c>
      <c r="B17" s="111" t="s">
        <v>888</v>
      </c>
      <c r="C17" s="112" t="s">
        <v>742</v>
      </c>
      <c r="D17" s="23" t="s">
        <v>1195</v>
      </c>
      <c r="E17" s="79">
        <v>90922</v>
      </c>
      <c r="F17" s="79">
        <v>90779</v>
      </c>
      <c r="G17" s="79">
        <v>83055.399999999994</v>
      </c>
      <c r="H17" s="79">
        <v>141247.421</v>
      </c>
      <c r="I17" s="79">
        <v>83169.508000000002</v>
      </c>
      <c r="J17" s="79">
        <v>88159.994999999995</v>
      </c>
      <c r="K17" s="79">
        <v>82993.343999999997</v>
      </c>
      <c r="L17" s="79">
        <v>82648.225000000006</v>
      </c>
      <c r="M17" s="79">
        <v>82591.796000000002</v>
      </c>
      <c r="N17" s="79">
        <v>88813</v>
      </c>
      <c r="O17" s="79">
        <v>96703</v>
      </c>
      <c r="P17" s="79">
        <v>89468</v>
      </c>
      <c r="Q17" s="79">
        <v>100496</v>
      </c>
      <c r="R17" s="79">
        <v>114508.105</v>
      </c>
      <c r="S17" s="79">
        <v>152093.92199999999</v>
      </c>
      <c r="T17" s="79">
        <v>96911.834000000003</v>
      </c>
      <c r="U17" s="79">
        <v>123860.22</v>
      </c>
    </row>
    <row r="18" spans="1:21" ht="30" customHeight="1" x14ac:dyDescent="0.2">
      <c r="A18" s="110" t="s">
        <v>741</v>
      </c>
      <c r="B18" s="111" t="s">
        <v>888</v>
      </c>
      <c r="C18" s="112" t="s">
        <v>742</v>
      </c>
      <c r="D18" s="24" t="s">
        <v>1196</v>
      </c>
      <c r="E18" s="80">
        <v>352987</v>
      </c>
      <c r="F18" s="80">
        <v>374300</v>
      </c>
      <c r="G18" s="80">
        <v>342000</v>
      </c>
      <c r="H18" s="80">
        <v>603254.60400000005</v>
      </c>
      <c r="I18" s="80">
        <v>389920.88099999999</v>
      </c>
      <c r="J18" s="80">
        <v>409210.14899999998</v>
      </c>
      <c r="K18" s="80">
        <v>374298.54</v>
      </c>
      <c r="L18" s="80">
        <v>366486.14500000002</v>
      </c>
      <c r="M18" s="80">
        <v>363418.859</v>
      </c>
      <c r="N18" s="80">
        <v>403599</v>
      </c>
      <c r="O18" s="80">
        <v>406404</v>
      </c>
      <c r="P18" s="80">
        <v>412296.07299999997</v>
      </c>
      <c r="Q18" s="80">
        <v>464911.28499999997</v>
      </c>
      <c r="R18" s="80">
        <v>498534.261</v>
      </c>
      <c r="S18" s="80">
        <v>636995.85699999996</v>
      </c>
      <c r="T18" s="80">
        <v>489571.34299999999</v>
      </c>
      <c r="U18" s="80">
        <v>480673.32900000003</v>
      </c>
    </row>
    <row r="19" spans="1:21" ht="30" customHeight="1" x14ac:dyDescent="0.2">
      <c r="A19" s="110" t="s">
        <v>743</v>
      </c>
      <c r="B19" s="111" t="s">
        <v>888</v>
      </c>
      <c r="C19" s="112" t="s">
        <v>744</v>
      </c>
      <c r="D19" s="23" t="s">
        <v>1195</v>
      </c>
      <c r="E19" s="79">
        <v>195683.38099999999</v>
      </c>
      <c r="F19" s="79">
        <v>207184.185</v>
      </c>
      <c r="G19" s="79">
        <v>230072.492</v>
      </c>
      <c r="H19" s="79">
        <v>258212.38800000001</v>
      </c>
      <c r="I19" s="79">
        <v>262372.11598</v>
      </c>
      <c r="J19" s="79">
        <v>264389.92531999998</v>
      </c>
      <c r="K19" s="79">
        <v>231543.23929</v>
      </c>
      <c r="L19" s="79">
        <v>228608.19654999999</v>
      </c>
      <c r="M19" s="79">
        <v>227198</v>
      </c>
      <c r="N19" s="79">
        <v>233952</v>
      </c>
      <c r="O19" s="79">
        <v>231423</v>
      </c>
      <c r="P19" s="79">
        <v>228701.49100000001</v>
      </c>
      <c r="Q19" s="79">
        <v>230689.035</v>
      </c>
      <c r="R19" s="79">
        <v>208638.72399999999</v>
      </c>
      <c r="S19" s="79">
        <v>229842.72899999999</v>
      </c>
      <c r="T19" s="79">
        <v>252697.83300000001</v>
      </c>
      <c r="U19" s="79">
        <v>213281.30100000001</v>
      </c>
    </row>
    <row r="20" spans="1:21" ht="30" customHeight="1" x14ac:dyDescent="0.2">
      <c r="A20" s="110" t="s">
        <v>743</v>
      </c>
      <c r="B20" s="111" t="s">
        <v>888</v>
      </c>
      <c r="C20" s="112" t="s">
        <v>744</v>
      </c>
      <c r="D20" s="24" t="s">
        <v>1196</v>
      </c>
      <c r="E20" s="80">
        <v>647915.12899999996</v>
      </c>
      <c r="F20" s="80">
        <v>628582.50699999998</v>
      </c>
      <c r="G20" s="80">
        <v>724272.69700000004</v>
      </c>
      <c r="H20" s="80">
        <v>854386.07700000005</v>
      </c>
      <c r="I20" s="80">
        <v>883231.79599999997</v>
      </c>
      <c r="J20" s="80">
        <v>958857.58100000001</v>
      </c>
      <c r="K20" s="80">
        <v>804512.25600000005</v>
      </c>
      <c r="L20" s="80">
        <v>823904.13699999999</v>
      </c>
      <c r="M20" s="80">
        <v>837988.37699999998</v>
      </c>
      <c r="N20" s="80">
        <v>923843</v>
      </c>
      <c r="O20" s="80">
        <v>860934</v>
      </c>
      <c r="P20" s="80">
        <v>954544.18299999996</v>
      </c>
      <c r="Q20" s="80">
        <v>1008746.286</v>
      </c>
      <c r="R20" s="80">
        <v>919102.39800000004</v>
      </c>
      <c r="S20" s="80">
        <v>1057620.304</v>
      </c>
      <c r="T20" s="80">
        <v>1247872.7350000001</v>
      </c>
      <c r="U20" s="80">
        <v>1026107.841</v>
      </c>
    </row>
    <row r="22" spans="1:21" x14ac:dyDescent="0.2">
      <c r="A22" s="21" t="s">
        <v>1216</v>
      </c>
    </row>
    <row r="23" spans="1:21" x14ac:dyDescent="0.2">
      <c r="A23" s="21" t="s">
        <v>1217</v>
      </c>
    </row>
    <row r="24" spans="1:21" x14ac:dyDescent="0.2">
      <c r="A24" s="22" t="s">
        <v>1290</v>
      </c>
    </row>
    <row r="25" spans="1:21" x14ac:dyDescent="0.2">
      <c r="A25" s="21" t="s">
        <v>4</v>
      </c>
    </row>
    <row r="26" spans="1:21" x14ac:dyDescent="0.2">
      <c r="A26" t="s">
        <v>2</v>
      </c>
    </row>
    <row r="27" spans="1:21" x14ac:dyDescent="0.2">
      <c r="A27" t="s">
        <v>937</v>
      </c>
    </row>
  </sheetData>
  <mergeCells count="22">
    <mergeCell ref="C15:C16"/>
    <mergeCell ref="C17:C18"/>
    <mergeCell ref="C19:C20"/>
    <mergeCell ref="A2:U2"/>
    <mergeCell ref="A5:U5"/>
    <mergeCell ref="A15:A16"/>
    <mergeCell ref="A17:A18"/>
    <mergeCell ref="A19:A20"/>
    <mergeCell ref="B9:B10"/>
    <mergeCell ref="B11:B12"/>
    <mergeCell ref="B13:B14"/>
    <mergeCell ref="B15:B16"/>
    <mergeCell ref="B17:B18"/>
    <mergeCell ref="B19:B20"/>
    <mergeCell ref="A8:B8"/>
    <mergeCell ref="C8:D8"/>
    <mergeCell ref="A9:A10"/>
    <mergeCell ref="A11:A12"/>
    <mergeCell ref="A13:A14"/>
    <mergeCell ref="C9:C10"/>
    <mergeCell ref="C11:C12"/>
    <mergeCell ref="C13:C14"/>
  </mergeCells>
  <pageMargins left="0.7" right="0.7" top="0.75" bottom="0.75" header="0.3" footer="0.3"/>
  <pageSetup paperSize="9" orientation="portrait" horizontalDpi="300" verticalDpi="30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U56"/>
  <sheetViews>
    <sheetView showGridLines="0" workbookViewId="0">
      <pane xSplit="4" ySplit="8" topLeftCell="E9" activePane="bottomRight" state="frozen"/>
      <selection pane="topRight"/>
      <selection pane="bottomLeft"/>
      <selection pane="bottomRight"/>
    </sheetView>
  </sheetViews>
  <sheetFormatPr baseColWidth="10" defaultRowHeight="12.75" x14ac:dyDescent="0.2"/>
  <cols>
    <col min="1" max="1" width="12.7109375" customWidth="1"/>
    <col min="2" max="2" width="5.7109375" customWidth="1"/>
    <col min="3" max="3" width="50.7109375" customWidth="1"/>
    <col min="4" max="4" width="8.7109375" customWidth="1"/>
    <col min="5" max="21" width="13.7109375" customWidth="1"/>
  </cols>
  <sheetData>
    <row r="1" spans="1:21" x14ac:dyDescent="0.2">
      <c r="U1" s="2" t="str">
        <f>HYPERLINK("#'Sommaire'!A1", "retour sommaire")</f>
        <v>retour sommaire</v>
      </c>
    </row>
    <row r="2" spans="1:21" ht="15" x14ac:dyDescent="0.2">
      <c r="A2" s="113" t="s">
        <v>1202</v>
      </c>
      <c r="B2" s="114"/>
      <c r="C2" s="114"/>
      <c r="D2" s="114"/>
      <c r="E2" s="114"/>
      <c r="F2" s="114"/>
      <c r="G2" s="114"/>
      <c r="H2" s="114"/>
      <c r="I2" s="114"/>
      <c r="J2" s="114"/>
      <c r="K2" s="114"/>
      <c r="L2" s="114"/>
      <c r="M2" s="114"/>
      <c r="N2" s="114"/>
      <c r="O2" s="114"/>
      <c r="P2" s="114"/>
      <c r="Q2" s="114"/>
      <c r="R2" s="114"/>
      <c r="S2" s="114"/>
      <c r="T2" s="114"/>
      <c r="U2" s="114"/>
    </row>
    <row r="5" spans="1:21" ht="15" x14ac:dyDescent="0.2">
      <c r="A5" s="113" t="s">
        <v>1291</v>
      </c>
      <c r="B5" s="114"/>
      <c r="C5" s="114"/>
      <c r="D5" s="114"/>
      <c r="E5" s="114"/>
      <c r="F5" s="114"/>
      <c r="G5" s="114"/>
      <c r="H5" s="114"/>
      <c r="I5" s="114"/>
      <c r="J5" s="114"/>
      <c r="K5" s="114"/>
      <c r="L5" s="114"/>
      <c r="M5" s="114"/>
      <c r="N5" s="114"/>
      <c r="O5" s="114"/>
      <c r="P5" s="114"/>
      <c r="Q5" s="114"/>
      <c r="R5" s="114"/>
      <c r="S5" s="114"/>
      <c r="T5" s="114"/>
      <c r="U5" s="114"/>
    </row>
    <row r="6" spans="1:21" x14ac:dyDescent="0.2">
      <c r="U6" s="7" t="s">
        <v>1204</v>
      </c>
    </row>
    <row r="7" spans="1:21" x14ac:dyDescent="0.2">
      <c r="U7" s="7" t="s">
        <v>1205</v>
      </c>
    </row>
    <row r="8" spans="1:21" x14ac:dyDescent="0.2">
      <c r="A8" s="107" t="s">
        <v>6</v>
      </c>
      <c r="B8" s="107" t="s">
        <v>1193</v>
      </c>
      <c r="C8" s="107" t="s">
        <v>7</v>
      </c>
      <c r="D8" s="107" t="s">
        <v>1194</v>
      </c>
      <c r="E8" s="8" t="s">
        <v>889</v>
      </c>
      <c r="F8" s="8" t="s">
        <v>890</v>
      </c>
      <c r="G8" s="8" t="s">
        <v>891</v>
      </c>
      <c r="H8" s="8" t="s">
        <v>892</v>
      </c>
      <c r="I8" s="8" t="s">
        <v>893</v>
      </c>
      <c r="J8" s="8" t="s">
        <v>894</v>
      </c>
      <c r="K8" s="8" t="s">
        <v>895</v>
      </c>
      <c r="L8" s="8" t="s">
        <v>896</v>
      </c>
      <c r="M8" s="8" t="s">
        <v>897</v>
      </c>
      <c r="N8" s="8" t="s">
        <v>898</v>
      </c>
      <c r="O8" s="8" t="s">
        <v>899</v>
      </c>
      <c r="P8" s="8" t="s">
        <v>900</v>
      </c>
      <c r="Q8" s="8" t="s">
        <v>901</v>
      </c>
      <c r="R8" s="8" t="s">
        <v>902</v>
      </c>
      <c r="S8" s="8" t="s">
        <v>903</v>
      </c>
      <c r="T8" s="8" t="s">
        <v>904</v>
      </c>
      <c r="U8" s="8" t="s">
        <v>905</v>
      </c>
    </row>
    <row r="9" spans="1:21" ht="30" customHeight="1" x14ac:dyDescent="0.2">
      <c r="A9" s="110" t="s">
        <v>745</v>
      </c>
      <c r="B9" s="111" t="s">
        <v>888</v>
      </c>
      <c r="C9" s="112" t="s">
        <v>746</v>
      </c>
      <c r="D9" s="23" t="s">
        <v>1195</v>
      </c>
      <c r="E9" s="81">
        <v>262327.21000000002</v>
      </c>
      <c r="F9" s="81" t="s">
        <v>1199</v>
      </c>
      <c r="G9" s="81" t="s">
        <v>1199</v>
      </c>
      <c r="H9" s="81" t="s">
        <v>1199</v>
      </c>
      <c r="I9" s="81">
        <v>262903.69</v>
      </c>
      <c r="J9" s="81">
        <v>266662.27399999998</v>
      </c>
      <c r="K9" s="81">
        <v>248263.63200000001</v>
      </c>
      <c r="L9" s="81">
        <v>198195.85399999999</v>
      </c>
      <c r="M9" s="81">
        <v>196011.82800000001</v>
      </c>
      <c r="N9" s="81">
        <v>192948</v>
      </c>
      <c r="O9" s="81">
        <v>178927</v>
      </c>
      <c r="P9" s="81">
        <v>241609</v>
      </c>
      <c r="Q9" s="81">
        <v>179912.36499999999</v>
      </c>
      <c r="R9" s="81">
        <v>119742.122</v>
      </c>
      <c r="S9" s="81">
        <v>118402.66099999999</v>
      </c>
      <c r="T9" s="81">
        <v>113332.04300000001</v>
      </c>
      <c r="U9" s="81">
        <v>111267.393</v>
      </c>
    </row>
    <row r="10" spans="1:21" ht="30" customHeight="1" x14ac:dyDescent="0.2">
      <c r="A10" s="110" t="s">
        <v>745</v>
      </c>
      <c r="B10" s="111" t="s">
        <v>888</v>
      </c>
      <c r="C10" s="112" t="s">
        <v>746</v>
      </c>
      <c r="D10" s="24" t="s">
        <v>1196</v>
      </c>
      <c r="E10" s="82">
        <v>653925.66899999999</v>
      </c>
      <c r="F10" s="82" t="s">
        <v>1199</v>
      </c>
      <c r="G10" s="82" t="s">
        <v>1199</v>
      </c>
      <c r="H10" s="82" t="s">
        <v>1199</v>
      </c>
      <c r="I10" s="82">
        <v>570300.81200000003</v>
      </c>
      <c r="J10" s="82">
        <v>655504.24100000004</v>
      </c>
      <c r="K10" s="82">
        <v>527849.527</v>
      </c>
      <c r="L10" s="82">
        <v>478392.60600000003</v>
      </c>
      <c r="M10" s="82">
        <v>427273.73200000002</v>
      </c>
      <c r="N10" s="82">
        <v>416615</v>
      </c>
      <c r="O10" s="82">
        <v>415174</v>
      </c>
      <c r="P10" s="82">
        <v>492614.95400000003</v>
      </c>
      <c r="Q10" s="82">
        <v>325252.17700000003</v>
      </c>
      <c r="R10" s="82">
        <v>166563.03</v>
      </c>
      <c r="S10" s="82">
        <v>214662.70300000001</v>
      </c>
      <c r="T10" s="82">
        <v>226771.79500000001</v>
      </c>
      <c r="U10" s="82">
        <v>223635.58199999999</v>
      </c>
    </row>
    <row r="11" spans="1:21" ht="30" customHeight="1" x14ac:dyDescent="0.2">
      <c r="A11" s="110" t="s">
        <v>747</v>
      </c>
      <c r="B11" s="111" t="s">
        <v>888</v>
      </c>
      <c r="C11" s="112" t="s">
        <v>748</v>
      </c>
      <c r="D11" s="23" t="s">
        <v>1195</v>
      </c>
      <c r="E11" s="81">
        <v>227521.8</v>
      </c>
      <c r="F11" s="81">
        <v>227443</v>
      </c>
      <c r="G11" s="81">
        <v>216115.8</v>
      </c>
      <c r="H11" s="81">
        <v>222835</v>
      </c>
      <c r="I11" s="81">
        <v>225324.79999999999</v>
      </c>
      <c r="J11" s="81">
        <v>229485.8</v>
      </c>
      <c r="K11" s="81">
        <v>228994.2</v>
      </c>
      <c r="L11" s="81">
        <v>229788.4</v>
      </c>
      <c r="M11" s="81">
        <v>218482.6</v>
      </c>
      <c r="N11" s="81">
        <v>230103</v>
      </c>
      <c r="O11" s="81">
        <v>230492</v>
      </c>
      <c r="P11" s="81">
        <v>240010.2</v>
      </c>
      <c r="Q11" s="81">
        <v>216329.87299999999</v>
      </c>
      <c r="R11" s="81">
        <v>259034.23300000001</v>
      </c>
      <c r="S11" s="81">
        <v>264332.05300000001</v>
      </c>
      <c r="T11" s="81">
        <v>261912.91399999999</v>
      </c>
      <c r="U11" s="81">
        <v>285847.35100000002</v>
      </c>
    </row>
    <row r="12" spans="1:21" ht="30" customHeight="1" x14ac:dyDescent="0.2">
      <c r="A12" s="110" t="s">
        <v>747</v>
      </c>
      <c r="B12" s="111" t="s">
        <v>888</v>
      </c>
      <c r="C12" s="112" t="s">
        <v>748</v>
      </c>
      <c r="D12" s="24" t="s">
        <v>1196</v>
      </c>
      <c r="E12" s="82">
        <v>349581.06400000001</v>
      </c>
      <c r="F12" s="82">
        <v>338648.61300000001</v>
      </c>
      <c r="G12" s="82">
        <v>333223.29499999998</v>
      </c>
      <c r="H12" s="82">
        <v>339693.58399999997</v>
      </c>
      <c r="I12" s="82">
        <v>443808.15600000002</v>
      </c>
      <c r="J12" s="82">
        <v>407957.97499999998</v>
      </c>
      <c r="K12" s="82">
        <v>358137.61900000001</v>
      </c>
      <c r="L12" s="82">
        <v>363861.83100000001</v>
      </c>
      <c r="M12" s="82">
        <v>335745.97499999998</v>
      </c>
      <c r="N12" s="82">
        <v>391803</v>
      </c>
      <c r="O12" s="82">
        <v>420075</v>
      </c>
      <c r="P12" s="82">
        <v>415233.73200000002</v>
      </c>
      <c r="Q12" s="82">
        <v>371283.99300000002</v>
      </c>
      <c r="R12" s="82">
        <v>462365.54800000001</v>
      </c>
      <c r="S12" s="82">
        <v>662472.973</v>
      </c>
      <c r="T12" s="82">
        <v>775959.94799999997</v>
      </c>
      <c r="U12" s="82">
        <v>772824.84699999995</v>
      </c>
    </row>
    <row r="13" spans="1:21" ht="30" customHeight="1" x14ac:dyDescent="0.2">
      <c r="A13" s="110" t="s">
        <v>749</v>
      </c>
      <c r="B13" s="111" t="s">
        <v>888</v>
      </c>
      <c r="C13" s="112" t="s">
        <v>750</v>
      </c>
      <c r="D13" s="23" t="s">
        <v>1195</v>
      </c>
      <c r="E13" s="81">
        <v>76125.8</v>
      </c>
      <c r="F13" s="81">
        <v>66422</v>
      </c>
      <c r="G13" s="81">
        <v>62285.2</v>
      </c>
      <c r="H13" s="81">
        <v>70422.2</v>
      </c>
      <c r="I13" s="81">
        <v>65497.4</v>
      </c>
      <c r="J13" s="81">
        <v>69918.8</v>
      </c>
      <c r="K13" s="81">
        <v>68458.399999999994</v>
      </c>
      <c r="L13" s="81">
        <v>71934.600000000006</v>
      </c>
      <c r="M13" s="81">
        <v>61739.8</v>
      </c>
      <c r="N13" s="81">
        <v>62536</v>
      </c>
      <c r="O13" s="81">
        <v>59368</v>
      </c>
      <c r="P13" s="81">
        <v>61166.400000000001</v>
      </c>
      <c r="Q13" s="81">
        <v>56238.097000000002</v>
      </c>
      <c r="R13" s="81">
        <v>71133.373000000007</v>
      </c>
      <c r="S13" s="81">
        <v>67163.976999999999</v>
      </c>
      <c r="T13" s="81">
        <v>61961.192999999999</v>
      </c>
      <c r="U13" s="81">
        <v>67639.975000000006</v>
      </c>
    </row>
    <row r="14" spans="1:21" ht="30" customHeight="1" x14ac:dyDescent="0.2">
      <c r="A14" s="110" t="s">
        <v>749</v>
      </c>
      <c r="B14" s="111" t="s">
        <v>888</v>
      </c>
      <c r="C14" s="112" t="s">
        <v>750</v>
      </c>
      <c r="D14" s="24" t="s">
        <v>1196</v>
      </c>
      <c r="E14" s="82">
        <v>79984.339000000007</v>
      </c>
      <c r="F14" s="82">
        <v>65298.004000000001</v>
      </c>
      <c r="G14" s="82">
        <v>64137.284</v>
      </c>
      <c r="H14" s="82">
        <v>69470.773000000001</v>
      </c>
      <c r="I14" s="82">
        <v>83458.343999999997</v>
      </c>
      <c r="J14" s="82">
        <v>84965.735000000001</v>
      </c>
      <c r="K14" s="82">
        <v>85849.173999999999</v>
      </c>
      <c r="L14" s="82">
        <v>100118.19500000001</v>
      </c>
      <c r="M14" s="82">
        <v>76152.285999999993</v>
      </c>
      <c r="N14" s="82">
        <v>67030</v>
      </c>
      <c r="O14" s="82">
        <v>65073</v>
      </c>
      <c r="P14" s="82">
        <v>64333.873</v>
      </c>
      <c r="Q14" s="82">
        <v>56532.65</v>
      </c>
      <c r="R14" s="82">
        <v>83982.52</v>
      </c>
      <c r="S14" s="82">
        <v>128475.783</v>
      </c>
      <c r="T14" s="82">
        <v>131592.39300000001</v>
      </c>
      <c r="U14" s="82">
        <v>109560.637</v>
      </c>
    </row>
    <row r="15" spans="1:21" ht="30" customHeight="1" x14ac:dyDescent="0.2">
      <c r="A15" s="110" t="s">
        <v>751</v>
      </c>
      <c r="B15" s="111" t="s">
        <v>1197</v>
      </c>
      <c r="C15" s="112" t="s">
        <v>752</v>
      </c>
      <c r="D15" s="23" t="s">
        <v>1195</v>
      </c>
      <c r="E15" s="81" t="s">
        <v>1199</v>
      </c>
      <c r="F15" s="81" t="s">
        <v>1199</v>
      </c>
      <c r="G15" s="81" t="s">
        <v>1199</v>
      </c>
      <c r="H15" s="81" t="s">
        <v>1199</v>
      </c>
      <c r="I15" s="81" t="s">
        <v>1199</v>
      </c>
      <c r="J15" s="81" t="s">
        <v>1199</v>
      </c>
      <c r="K15" s="81" t="s">
        <v>1199</v>
      </c>
      <c r="L15" s="81" t="s">
        <v>1199</v>
      </c>
      <c r="M15" s="81" t="s">
        <v>1199</v>
      </c>
      <c r="N15" s="81" t="s">
        <v>1199</v>
      </c>
      <c r="O15" s="81" t="s">
        <v>1199</v>
      </c>
      <c r="P15" s="81">
        <v>91660</v>
      </c>
      <c r="Q15" s="81">
        <v>95795</v>
      </c>
      <c r="R15" s="81">
        <v>90079.262000000002</v>
      </c>
      <c r="S15" s="81">
        <v>86377.883000000002</v>
      </c>
      <c r="T15" s="81">
        <v>86304.638999999996</v>
      </c>
      <c r="U15" s="81">
        <v>86180.991999999998</v>
      </c>
    </row>
    <row r="16" spans="1:21" ht="30" customHeight="1" x14ac:dyDescent="0.2">
      <c r="A16" s="110" t="s">
        <v>751</v>
      </c>
      <c r="B16" s="111" t="s">
        <v>1197</v>
      </c>
      <c r="C16" s="112" t="s">
        <v>752</v>
      </c>
      <c r="D16" s="24" t="s">
        <v>1196</v>
      </c>
      <c r="E16" s="82" t="s">
        <v>1199</v>
      </c>
      <c r="F16" s="82" t="s">
        <v>1199</v>
      </c>
      <c r="G16" s="82" t="s">
        <v>1199</v>
      </c>
      <c r="H16" s="82" t="s">
        <v>1199</v>
      </c>
      <c r="I16" s="82" t="s">
        <v>1199</v>
      </c>
      <c r="J16" s="82" t="s">
        <v>1199</v>
      </c>
      <c r="K16" s="82" t="s">
        <v>1199</v>
      </c>
      <c r="L16" s="82" t="s">
        <v>1199</v>
      </c>
      <c r="M16" s="82" t="s">
        <v>1199</v>
      </c>
      <c r="N16" s="82" t="s">
        <v>1199</v>
      </c>
      <c r="O16" s="82" t="s">
        <v>1199</v>
      </c>
      <c r="P16" s="82">
        <v>220547.52600000001</v>
      </c>
      <c r="Q16" s="82">
        <v>236017.198</v>
      </c>
      <c r="R16" s="82">
        <v>224689.78599999999</v>
      </c>
      <c r="S16" s="82">
        <v>218848.08300000001</v>
      </c>
      <c r="T16" s="82">
        <v>218689.93900000001</v>
      </c>
      <c r="U16" s="82">
        <v>218208.77799999999</v>
      </c>
    </row>
    <row r="17" spans="1:21" ht="30" customHeight="1" x14ac:dyDescent="0.2">
      <c r="A17" s="110" t="s">
        <v>753</v>
      </c>
      <c r="B17" s="111" t="s">
        <v>888</v>
      </c>
      <c r="C17" s="112" t="s">
        <v>754</v>
      </c>
      <c r="D17" s="23" t="s">
        <v>1195</v>
      </c>
      <c r="E17" s="81">
        <v>5957.5730000000003</v>
      </c>
      <c r="F17" s="81">
        <v>6311.6180000000004</v>
      </c>
      <c r="G17" s="81">
        <v>6099.4319999999998</v>
      </c>
      <c r="H17" s="81">
        <v>7533.7560000000003</v>
      </c>
      <c r="I17" s="81">
        <v>9332.6710000000003</v>
      </c>
      <c r="J17" s="81">
        <v>9802.1180000000004</v>
      </c>
      <c r="K17" s="81" t="s">
        <v>1199</v>
      </c>
      <c r="L17" s="81" t="s">
        <v>1199</v>
      </c>
      <c r="M17" s="81" t="s">
        <v>1199</v>
      </c>
      <c r="N17" s="81" t="s">
        <v>1199</v>
      </c>
      <c r="O17" s="81" t="s">
        <v>1199</v>
      </c>
      <c r="P17" s="81" t="s">
        <v>1199</v>
      </c>
      <c r="Q17" s="81" t="s">
        <v>1199</v>
      </c>
      <c r="R17" s="81" t="s">
        <v>1199</v>
      </c>
      <c r="S17" s="81" t="s">
        <v>1199</v>
      </c>
      <c r="T17" s="81">
        <v>11286.532999999999</v>
      </c>
      <c r="U17" s="81">
        <v>11509.05</v>
      </c>
    </row>
    <row r="18" spans="1:21" ht="30" customHeight="1" x14ac:dyDescent="0.2">
      <c r="A18" s="110" t="s">
        <v>753</v>
      </c>
      <c r="B18" s="111" t="s">
        <v>888</v>
      </c>
      <c r="C18" s="112" t="s">
        <v>754</v>
      </c>
      <c r="D18" s="24" t="s">
        <v>1196</v>
      </c>
      <c r="E18" s="82">
        <v>17386.155999999999</v>
      </c>
      <c r="F18" s="82">
        <v>18564.445</v>
      </c>
      <c r="G18" s="82">
        <v>19970.478999999999</v>
      </c>
      <c r="H18" s="82">
        <v>24996.383999999998</v>
      </c>
      <c r="I18" s="82">
        <v>33171.286999999997</v>
      </c>
      <c r="J18" s="82">
        <v>34772.661999999997</v>
      </c>
      <c r="K18" s="82" t="s">
        <v>1199</v>
      </c>
      <c r="L18" s="82" t="s">
        <v>1199</v>
      </c>
      <c r="M18" s="82" t="s">
        <v>1199</v>
      </c>
      <c r="N18" s="82" t="s">
        <v>1199</v>
      </c>
      <c r="O18" s="82" t="s">
        <v>1199</v>
      </c>
      <c r="P18" s="82" t="s">
        <v>1199</v>
      </c>
      <c r="Q18" s="82" t="s">
        <v>1199</v>
      </c>
      <c r="R18" s="82" t="s">
        <v>1199</v>
      </c>
      <c r="S18" s="82" t="s">
        <v>1199</v>
      </c>
      <c r="T18" s="82">
        <v>41598.673999999999</v>
      </c>
      <c r="U18" s="82">
        <v>42053.010999999999</v>
      </c>
    </row>
    <row r="19" spans="1:21" ht="30" customHeight="1" x14ac:dyDescent="0.2">
      <c r="A19" s="110" t="s">
        <v>755</v>
      </c>
      <c r="B19" s="111" t="s">
        <v>888</v>
      </c>
      <c r="C19" s="112" t="s">
        <v>756</v>
      </c>
      <c r="D19" s="23" t="s">
        <v>1195</v>
      </c>
      <c r="E19" s="81">
        <v>48402.565000000002</v>
      </c>
      <c r="F19" s="81">
        <v>35003.273000000001</v>
      </c>
      <c r="G19" s="81">
        <v>37980.927000000003</v>
      </c>
      <c r="H19" s="81">
        <v>35329.807999999997</v>
      </c>
      <c r="I19" s="81">
        <v>37197.841999999997</v>
      </c>
      <c r="J19" s="81">
        <v>35954.396000000001</v>
      </c>
      <c r="K19" s="81">
        <v>35077.434000000001</v>
      </c>
      <c r="L19" s="81">
        <v>35384.330999999998</v>
      </c>
      <c r="M19" s="81">
        <v>35274.466999999997</v>
      </c>
      <c r="N19" s="81">
        <v>39754</v>
      </c>
      <c r="O19" s="81">
        <v>40266</v>
      </c>
      <c r="P19" s="81">
        <v>40286</v>
      </c>
      <c r="Q19" s="81">
        <v>34063</v>
      </c>
      <c r="R19" s="81">
        <v>34006</v>
      </c>
      <c r="S19" s="81">
        <v>33936</v>
      </c>
      <c r="T19" s="81">
        <v>32606</v>
      </c>
      <c r="U19" s="81">
        <v>32606</v>
      </c>
    </row>
    <row r="20" spans="1:21" ht="30" customHeight="1" x14ac:dyDescent="0.2">
      <c r="A20" s="110" t="s">
        <v>755</v>
      </c>
      <c r="B20" s="111" t="s">
        <v>888</v>
      </c>
      <c r="C20" s="112" t="s">
        <v>756</v>
      </c>
      <c r="D20" s="24" t="s">
        <v>1196</v>
      </c>
      <c r="E20" s="82">
        <v>47529.377</v>
      </c>
      <c r="F20" s="82">
        <v>41090.913999999997</v>
      </c>
      <c r="G20" s="82">
        <v>40496.023999999998</v>
      </c>
      <c r="H20" s="82">
        <v>41643.347999999998</v>
      </c>
      <c r="I20" s="82">
        <v>45935.180999999997</v>
      </c>
      <c r="J20" s="82">
        <v>45927.196000000004</v>
      </c>
      <c r="K20" s="82">
        <v>48442.951999999997</v>
      </c>
      <c r="L20" s="82">
        <v>47375.699000000001</v>
      </c>
      <c r="M20" s="82">
        <v>41550.915999999997</v>
      </c>
      <c r="N20" s="82">
        <v>49062</v>
      </c>
      <c r="O20" s="82">
        <v>49606</v>
      </c>
      <c r="P20" s="82">
        <v>49755.529000000002</v>
      </c>
      <c r="Q20" s="82">
        <v>50238.535000000003</v>
      </c>
      <c r="R20" s="82">
        <v>49756.351000000002</v>
      </c>
      <c r="S20" s="82">
        <v>50494.451000000001</v>
      </c>
      <c r="T20" s="82">
        <v>46368.351000000002</v>
      </c>
      <c r="U20" s="82">
        <v>46368.351000000002</v>
      </c>
    </row>
    <row r="21" spans="1:21" ht="30" customHeight="1" x14ac:dyDescent="0.2">
      <c r="A21" s="110" t="s">
        <v>757</v>
      </c>
      <c r="B21" s="111" t="s">
        <v>888</v>
      </c>
      <c r="C21" s="112" t="s">
        <v>758</v>
      </c>
      <c r="D21" s="23" t="s">
        <v>1195</v>
      </c>
      <c r="E21" s="81">
        <v>2706.2</v>
      </c>
      <c r="F21" s="81">
        <v>1107.0840000000001</v>
      </c>
      <c r="G21" s="81">
        <v>1187.182</v>
      </c>
      <c r="H21" s="81">
        <v>1204.548</v>
      </c>
      <c r="I21" s="81">
        <v>1206.1400000000001</v>
      </c>
      <c r="J21" s="81">
        <v>2149.8330000000001</v>
      </c>
      <c r="K21" s="81">
        <v>2419.145</v>
      </c>
      <c r="L21" s="81">
        <v>2758.6010000000001</v>
      </c>
      <c r="M21" s="81">
        <v>2708.2440000000001</v>
      </c>
      <c r="N21" s="81">
        <v>2911</v>
      </c>
      <c r="O21" s="81">
        <v>2937</v>
      </c>
      <c r="P21" s="81">
        <v>3055</v>
      </c>
      <c r="Q21" s="81">
        <v>4590</v>
      </c>
      <c r="R21" s="81">
        <v>4278.6419999999998</v>
      </c>
      <c r="S21" s="81">
        <v>3905.0810000000001</v>
      </c>
      <c r="T21" s="81">
        <v>5446.9430000000002</v>
      </c>
      <c r="U21" s="81">
        <v>5862.0190000000002</v>
      </c>
    </row>
    <row r="22" spans="1:21" ht="30" customHeight="1" x14ac:dyDescent="0.2">
      <c r="A22" s="110" t="s">
        <v>757</v>
      </c>
      <c r="B22" s="111" t="s">
        <v>888</v>
      </c>
      <c r="C22" s="112" t="s">
        <v>758</v>
      </c>
      <c r="D22" s="24" t="s">
        <v>1196</v>
      </c>
      <c r="E22" s="82">
        <v>20369</v>
      </c>
      <c r="F22" s="82">
        <v>3124.107</v>
      </c>
      <c r="G22" s="82">
        <v>3225.779</v>
      </c>
      <c r="H22" s="82">
        <v>3436.3220000000001</v>
      </c>
      <c r="I22" s="82">
        <v>3510.174</v>
      </c>
      <c r="J22" s="82">
        <v>5555.3379999999997</v>
      </c>
      <c r="K22" s="82">
        <v>7908.8429999999998</v>
      </c>
      <c r="L22" s="82">
        <v>8500.2530000000006</v>
      </c>
      <c r="M22" s="82">
        <v>8032.3959999999997</v>
      </c>
      <c r="N22" s="82">
        <v>8677</v>
      </c>
      <c r="O22" s="82">
        <v>9387</v>
      </c>
      <c r="P22" s="82">
        <v>7392.2560000000003</v>
      </c>
      <c r="Q22" s="82">
        <v>12929.403</v>
      </c>
      <c r="R22" s="82">
        <v>12394.522999999999</v>
      </c>
      <c r="S22" s="82">
        <v>11865.591</v>
      </c>
      <c r="T22" s="82">
        <v>25830.866000000002</v>
      </c>
      <c r="U22" s="82">
        <v>27330.305</v>
      </c>
    </row>
    <row r="23" spans="1:21" ht="30" customHeight="1" x14ac:dyDescent="0.2">
      <c r="A23" s="110" t="s">
        <v>759</v>
      </c>
      <c r="B23" s="111" t="s">
        <v>888</v>
      </c>
      <c r="C23" s="112" t="s">
        <v>760</v>
      </c>
      <c r="D23" s="23" t="s">
        <v>1195</v>
      </c>
      <c r="E23" s="81">
        <v>0</v>
      </c>
      <c r="F23" s="81">
        <v>0</v>
      </c>
      <c r="G23" s="81">
        <v>0</v>
      </c>
      <c r="H23" s="81">
        <v>0</v>
      </c>
      <c r="I23" s="81">
        <v>0</v>
      </c>
      <c r="J23" s="81">
        <v>0</v>
      </c>
      <c r="K23" s="81">
        <v>0</v>
      </c>
      <c r="L23" s="81">
        <v>0</v>
      </c>
      <c r="M23" s="81">
        <v>0</v>
      </c>
      <c r="N23" s="81">
        <v>0</v>
      </c>
      <c r="O23" s="81">
        <v>0</v>
      </c>
      <c r="P23" s="81" t="s">
        <v>1199</v>
      </c>
      <c r="Q23" s="81">
        <v>2509</v>
      </c>
      <c r="R23" s="81">
        <v>2939.0369999999998</v>
      </c>
      <c r="S23" s="81">
        <v>2954.549</v>
      </c>
      <c r="T23" s="81">
        <v>2828.2159999999999</v>
      </c>
      <c r="U23" s="81">
        <v>2600.288</v>
      </c>
    </row>
    <row r="24" spans="1:21" ht="30" customHeight="1" x14ac:dyDescent="0.2">
      <c r="A24" s="110" t="s">
        <v>759</v>
      </c>
      <c r="B24" s="111" t="s">
        <v>888</v>
      </c>
      <c r="C24" s="112" t="s">
        <v>760</v>
      </c>
      <c r="D24" s="24" t="s">
        <v>1196</v>
      </c>
      <c r="E24" s="82">
        <v>0</v>
      </c>
      <c r="F24" s="82">
        <v>0</v>
      </c>
      <c r="G24" s="82">
        <v>0</v>
      </c>
      <c r="H24" s="82">
        <v>0</v>
      </c>
      <c r="I24" s="82">
        <v>0</v>
      </c>
      <c r="J24" s="82">
        <v>0</v>
      </c>
      <c r="K24" s="82">
        <v>0</v>
      </c>
      <c r="L24" s="82">
        <v>0</v>
      </c>
      <c r="M24" s="82">
        <v>0</v>
      </c>
      <c r="N24" s="82">
        <v>0</v>
      </c>
      <c r="O24" s="82">
        <v>0</v>
      </c>
      <c r="P24" s="82" t="s">
        <v>1199</v>
      </c>
      <c r="Q24" s="82">
        <v>14149.298000000001</v>
      </c>
      <c r="R24" s="82">
        <v>16465.032999999999</v>
      </c>
      <c r="S24" s="82">
        <v>17485.16</v>
      </c>
      <c r="T24" s="82">
        <v>19579.473000000002</v>
      </c>
      <c r="U24" s="82">
        <v>17514.074000000001</v>
      </c>
    </row>
    <row r="25" spans="1:21" ht="30" customHeight="1" x14ac:dyDescent="0.2">
      <c r="A25" s="110" t="s">
        <v>761</v>
      </c>
      <c r="B25" s="111" t="s">
        <v>1211</v>
      </c>
      <c r="C25" s="112" t="s">
        <v>762</v>
      </c>
      <c r="D25" s="23" t="s">
        <v>1195</v>
      </c>
      <c r="E25" s="81" t="s">
        <v>1200</v>
      </c>
      <c r="F25" s="81" t="s">
        <v>1200</v>
      </c>
      <c r="G25" s="81" t="s">
        <v>1200</v>
      </c>
      <c r="H25" s="81" t="s">
        <v>1200</v>
      </c>
      <c r="I25" s="81" t="s">
        <v>1200</v>
      </c>
      <c r="J25" s="81" t="s">
        <v>1200</v>
      </c>
      <c r="K25" s="81" t="s">
        <v>1200</v>
      </c>
      <c r="L25" s="81" t="s">
        <v>1200</v>
      </c>
      <c r="M25" s="81">
        <v>34692.267999999996</v>
      </c>
      <c r="N25" s="81">
        <v>36992</v>
      </c>
      <c r="O25" s="81">
        <v>36222</v>
      </c>
      <c r="P25" s="81" t="s">
        <v>1199</v>
      </c>
      <c r="Q25" s="81" t="s">
        <v>1199</v>
      </c>
      <c r="R25" s="81" t="s">
        <v>1199</v>
      </c>
      <c r="S25" s="81">
        <v>52555.175000000003</v>
      </c>
      <c r="T25" s="81">
        <v>54808.938999999998</v>
      </c>
      <c r="U25" s="81">
        <v>57290.877</v>
      </c>
    </row>
    <row r="26" spans="1:21" ht="30" customHeight="1" x14ac:dyDescent="0.2">
      <c r="A26" s="110" t="s">
        <v>761</v>
      </c>
      <c r="B26" s="111" t="s">
        <v>1211</v>
      </c>
      <c r="C26" s="112" t="s">
        <v>762</v>
      </c>
      <c r="D26" s="24" t="s">
        <v>1196</v>
      </c>
      <c r="E26" s="82" t="s">
        <v>1200</v>
      </c>
      <c r="F26" s="82" t="s">
        <v>1200</v>
      </c>
      <c r="G26" s="82" t="s">
        <v>1200</v>
      </c>
      <c r="H26" s="82" t="s">
        <v>1200</v>
      </c>
      <c r="I26" s="82" t="s">
        <v>1200</v>
      </c>
      <c r="J26" s="82" t="s">
        <v>1200</v>
      </c>
      <c r="K26" s="82" t="s">
        <v>1200</v>
      </c>
      <c r="L26" s="82" t="s">
        <v>1200</v>
      </c>
      <c r="M26" s="82">
        <v>133138.17499999999</v>
      </c>
      <c r="N26" s="82">
        <v>141613</v>
      </c>
      <c r="O26" s="82">
        <v>93107</v>
      </c>
      <c r="P26" s="82" t="s">
        <v>1199</v>
      </c>
      <c r="Q26" s="82" t="s">
        <v>1199</v>
      </c>
      <c r="R26" s="82" t="s">
        <v>1199</v>
      </c>
      <c r="S26" s="82">
        <v>208206.88500000001</v>
      </c>
      <c r="T26" s="82">
        <v>224628.70699999999</v>
      </c>
      <c r="U26" s="82">
        <v>240351.497</v>
      </c>
    </row>
    <row r="27" spans="1:21" ht="30" customHeight="1" x14ac:dyDescent="0.2">
      <c r="A27" s="110" t="s">
        <v>763</v>
      </c>
      <c r="B27" s="111" t="s">
        <v>1211</v>
      </c>
      <c r="C27" s="112" t="s">
        <v>764</v>
      </c>
      <c r="D27" s="23" t="s">
        <v>1195</v>
      </c>
      <c r="E27" s="81" t="s">
        <v>1200</v>
      </c>
      <c r="F27" s="81" t="s">
        <v>1200</v>
      </c>
      <c r="G27" s="81" t="s">
        <v>1200</v>
      </c>
      <c r="H27" s="81" t="s">
        <v>1200</v>
      </c>
      <c r="I27" s="81" t="s">
        <v>1200</v>
      </c>
      <c r="J27" s="81" t="s">
        <v>1200</v>
      </c>
      <c r="K27" s="81" t="s">
        <v>1200</v>
      </c>
      <c r="L27" s="81" t="s">
        <v>1200</v>
      </c>
      <c r="M27" s="81">
        <v>6429.9709999999995</v>
      </c>
      <c r="N27" s="81">
        <v>12116</v>
      </c>
      <c r="O27" s="81">
        <v>12043</v>
      </c>
      <c r="P27" s="81">
        <v>13622.505444</v>
      </c>
      <c r="Q27" s="81">
        <v>17733.071714999998</v>
      </c>
      <c r="R27" s="81">
        <v>27791.667000000001</v>
      </c>
      <c r="S27" s="81">
        <v>38013.059000000001</v>
      </c>
      <c r="T27" s="81">
        <v>39465.055999999997</v>
      </c>
      <c r="U27" s="81">
        <v>33660.92</v>
      </c>
    </row>
    <row r="28" spans="1:21" ht="30" customHeight="1" x14ac:dyDescent="0.2">
      <c r="A28" s="110" t="s">
        <v>763</v>
      </c>
      <c r="B28" s="111" t="s">
        <v>1211</v>
      </c>
      <c r="C28" s="112" t="s">
        <v>764</v>
      </c>
      <c r="D28" s="24" t="s">
        <v>1196</v>
      </c>
      <c r="E28" s="82" t="s">
        <v>1200</v>
      </c>
      <c r="F28" s="82" t="s">
        <v>1200</v>
      </c>
      <c r="G28" s="82" t="s">
        <v>1200</v>
      </c>
      <c r="H28" s="82" t="s">
        <v>1200</v>
      </c>
      <c r="I28" s="82" t="s">
        <v>1200</v>
      </c>
      <c r="J28" s="82" t="s">
        <v>1200</v>
      </c>
      <c r="K28" s="82" t="s">
        <v>1200</v>
      </c>
      <c r="L28" s="82" t="s">
        <v>1200</v>
      </c>
      <c r="M28" s="82">
        <v>96935.615999999995</v>
      </c>
      <c r="N28" s="82">
        <v>147022</v>
      </c>
      <c r="O28" s="82">
        <v>154510</v>
      </c>
      <c r="P28" s="82">
        <v>181066.01699999999</v>
      </c>
      <c r="Q28" s="82">
        <v>340330.2</v>
      </c>
      <c r="R28" s="82">
        <v>476989.47899999999</v>
      </c>
      <c r="S28" s="82">
        <v>559175.80000000005</v>
      </c>
      <c r="T28" s="82">
        <v>532632.73899999994</v>
      </c>
      <c r="U28" s="82">
        <v>556247.46900000004</v>
      </c>
    </row>
    <row r="29" spans="1:21" ht="30" customHeight="1" x14ac:dyDescent="0.2">
      <c r="A29" s="110" t="s">
        <v>765</v>
      </c>
      <c r="B29" s="111" t="s">
        <v>1197</v>
      </c>
      <c r="C29" s="112" t="s">
        <v>766</v>
      </c>
      <c r="D29" s="23" t="s">
        <v>1195</v>
      </c>
      <c r="E29" s="81">
        <v>74368</v>
      </c>
      <c r="F29" s="81">
        <v>69124</v>
      </c>
      <c r="G29" s="81">
        <v>81627</v>
      </c>
      <c r="H29" s="81">
        <v>85935</v>
      </c>
      <c r="I29" s="81">
        <v>94725</v>
      </c>
      <c r="J29" s="81">
        <v>91642</v>
      </c>
      <c r="K29" s="81">
        <v>101365</v>
      </c>
      <c r="L29" s="81">
        <v>109605</v>
      </c>
      <c r="M29" s="81">
        <v>109365</v>
      </c>
      <c r="N29" s="81">
        <v>108876</v>
      </c>
      <c r="O29" s="81">
        <v>118908</v>
      </c>
      <c r="P29" s="81">
        <v>125561</v>
      </c>
      <c r="Q29" s="81">
        <v>131901</v>
      </c>
      <c r="R29" s="81">
        <v>150923.85999999999</v>
      </c>
      <c r="S29" s="81">
        <v>159416.43900000001</v>
      </c>
      <c r="T29" s="81">
        <v>153269.95199999999</v>
      </c>
      <c r="U29" s="81">
        <v>158978.348</v>
      </c>
    </row>
    <row r="30" spans="1:21" ht="30" customHeight="1" x14ac:dyDescent="0.2">
      <c r="A30" s="110" t="s">
        <v>765</v>
      </c>
      <c r="B30" s="111" t="s">
        <v>1197</v>
      </c>
      <c r="C30" s="112" t="s">
        <v>766</v>
      </c>
      <c r="D30" s="24" t="s">
        <v>1196</v>
      </c>
      <c r="E30" s="82">
        <v>51953</v>
      </c>
      <c r="F30" s="82">
        <v>48714</v>
      </c>
      <c r="G30" s="82">
        <v>54524</v>
      </c>
      <c r="H30" s="82">
        <v>59538</v>
      </c>
      <c r="I30" s="82">
        <v>72396</v>
      </c>
      <c r="J30" s="82">
        <v>73698</v>
      </c>
      <c r="K30" s="82">
        <v>79134</v>
      </c>
      <c r="L30" s="82">
        <v>88920</v>
      </c>
      <c r="M30" s="82">
        <v>91960</v>
      </c>
      <c r="N30" s="82">
        <v>91094</v>
      </c>
      <c r="O30" s="82">
        <v>100621</v>
      </c>
      <c r="P30" s="82">
        <v>105600.285</v>
      </c>
      <c r="Q30" s="82">
        <v>115573.194</v>
      </c>
      <c r="R30" s="82">
        <v>133825.57</v>
      </c>
      <c r="S30" s="82">
        <v>165219.41</v>
      </c>
      <c r="T30" s="82">
        <v>220044.03099999999</v>
      </c>
      <c r="U30" s="82">
        <v>202120.978</v>
      </c>
    </row>
    <row r="31" spans="1:21" ht="30" customHeight="1" x14ac:dyDescent="0.2">
      <c r="A31" s="110" t="s">
        <v>767</v>
      </c>
      <c r="B31" s="111" t="s">
        <v>1197</v>
      </c>
      <c r="C31" s="112" t="s">
        <v>768</v>
      </c>
      <c r="D31" s="23" t="s">
        <v>1195</v>
      </c>
      <c r="E31" s="81">
        <v>0</v>
      </c>
      <c r="F31" s="81">
        <v>0</v>
      </c>
      <c r="G31" s="81">
        <v>0</v>
      </c>
      <c r="H31" s="81">
        <v>0</v>
      </c>
      <c r="I31" s="81">
        <v>0</v>
      </c>
      <c r="J31" s="81">
        <v>0</v>
      </c>
      <c r="K31" s="81">
        <v>0</v>
      </c>
      <c r="L31" s="81">
        <v>0</v>
      </c>
      <c r="M31" s="81">
        <v>0</v>
      </c>
      <c r="N31" s="81">
        <v>0</v>
      </c>
      <c r="O31" s="81">
        <v>0</v>
      </c>
      <c r="P31" s="81">
        <v>0</v>
      </c>
      <c r="Q31" s="81">
        <v>0</v>
      </c>
      <c r="R31" s="81" t="s">
        <v>1199</v>
      </c>
      <c r="S31" s="81">
        <v>0</v>
      </c>
      <c r="T31" s="81">
        <v>0</v>
      </c>
      <c r="U31" s="81">
        <v>0</v>
      </c>
    </row>
    <row r="32" spans="1:21" ht="30" customHeight="1" x14ac:dyDescent="0.2">
      <c r="A32" s="110" t="s">
        <v>767</v>
      </c>
      <c r="B32" s="111" t="s">
        <v>1197</v>
      </c>
      <c r="C32" s="112" t="s">
        <v>768</v>
      </c>
      <c r="D32" s="24" t="s">
        <v>1196</v>
      </c>
      <c r="E32" s="82">
        <v>0</v>
      </c>
      <c r="F32" s="82">
        <v>0</v>
      </c>
      <c r="G32" s="82">
        <v>0</v>
      </c>
      <c r="H32" s="82">
        <v>0</v>
      </c>
      <c r="I32" s="82">
        <v>0</v>
      </c>
      <c r="J32" s="82">
        <v>0</v>
      </c>
      <c r="K32" s="82">
        <v>0</v>
      </c>
      <c r="L32" s="82">
        <v>0</v>
      </c>
      <c r="M32" s="82">
        <v>0</v>
      </c>
      <c r="N32" s="82">
        <v>0</v>
      </c>
      <c r="O32" s="82">
        <v>0</v>
      </c>
      <c r="P32" s="82">
        <v>0</v>
      </c>
      <c r="Q32" s="82">
        <v>0</v>
      </c>
      <c r="R32" s="82" t="s">
        <v>1199</v>
      </c>
      <c r="S32" s="82">
        <v>0</v>
      </c>
      <c r="T32" s="82">
        <v>0</v>
      </c>
      <c r="U32" s="82">
        <v>0</v>
      </c>
    </row>
    <row r="33" spans="1:21" ht="30" customHeight="1" x14ac:dyDescent="0.2">
      <c r="A33" s="110" t="s">
        <v>769</v>
      </c>
      <c r="B33" s="111" t="s">
        <v>1197</v>
      </c>
      <c r="C33" s="112" t="s">
        <v>770</v>
      </c>
      <c r="D33" s="23" t="s">
        <v>1195</v>
      </c>
      <c r="E33" s="81">
        <v>19552.8</v>
      </c>
      <c r="F33" s="81">
        <v>21158.1</v>
      </c>
      <c r="G33" s="81">
        <v>65396.800000000003</v>
      </c>
      <c r="H33" s="81">
        <v>65908.899999999994</v>
      </c>
      <c r="I33" s="81">
        <v>62097.413</v>
      </c>
      <c r="J33" s="81">
        <v>76231.915999999997</v>
      </c>
      <c r="K33" s="81">
        <v>73651.592000000004</v>
      </c>
      <c r="L33" s="81">
        <v>67857.600000000006</v>
      </c>
      <c r="M33" s="81">
        <v>61631.607000000004</v>
      </c>
      <c r="N33" s="81">
        <v>67656</v>
      </c>
      <c r="O33" s="81">
        <v>70255</v>
      </c>
      <c r="P33" s="81">
        <v>66784</v>
      </c>
      <c r="Q33" s="81">
        <v>71291.625</v>
      </c>
      <c r="R33" s="81">
        <v>73044.561000000002</v>
      </c>
      <c r="S33" s="81" t="s">
        <v>1200</v>
      </c>
      <c r="T33" s="81" t="s">
        <v>1200</v>
      </c>
      <c r="U33" s="81" t="s">
        <v>1200</v>
      </c>
    </row>
    <row r="34" spans="1:21" ht="30" customHeight="1" x14ac:dyDescent="0.2">
      <c r="A34" s="110" t="s">
        <v>769</v>
      </c>
      <c r="B34" s="111" t="s">
        <v>1197</v>
      </c>
      <c r="C34" s="112" t="s">
        <v>770</v>
      </c>
      <c r="D34" s="24" t="s">
        <v>1196</v>
      </c>
      <c r="E34" s="82">
        <v>81704</v>
      </c>
      <c r="F34" s="82">
        <v>82632</v>
      </c>
      <c r="G34" s="82">
        <v>204915</v>
      </c>
      <c r="H34" s="82">
        <v>217618</v>
      </c>
      <c r="I34" s="82">
        <v>227807.78599999999</v>
      </c>
      <c r="J34" s="82">
        <v>256066.71599999999</v>
      </c>
      <c r="K34" s="82">
        <v>250938.829</v>
      </c>
      <c r="L34" s="82">
        <v>233480.19399999999</v>
      </c>
      <c r="M34" s="82">
        <v>205192.337</v>
      </c>
      <c r="N34" s="82">
        <v>196927</v>
      </c>
      <c r="O34" s="82">
        <v>190205</v>
      </c>
      <c r="P34" s="82">
        <v>171754.02600000001</v>
      </c>
      <c r="Q34" s="82">
        <v>179630.212</v>
      </c>
      <c r="R34" s="82">
        <v>185853.58199999999</v>
      </c>
      <c r="S34" s="82" t="s">
        <v>1200</v>
      </c>
      <c r="T34" s="82" t="s">
        <v>1200</v>
      </c>
      <c r="U34" s="82" t="s">
        <v>1200</v>
      </c>
    </row>
    <row r="35" spans="1:21" ht="30" customHeight="1" x14ac:dyDescent="0.2">
      <c r="A35" s="110" t="s">
        <v>771</v>
      </c>
      <c r="B35" s="111" t="s">
        <v>888</v>
      </c>
      <c r="C35" s="112" t="s">
        <v>772</v>
      </c>
      <c r="D35" s="23" t="s">
        <v>1195</v>
      </c>
      <c r="E35" s="81" t="s">
        <v>1200</v>
      </c>
      <c r="F35" s="81" t="s">
        <v>1200</v>
      </c>
      <c r="G35" s="81" t="s">
        <v>1200</v>
      </c>
      <c r="H35" s="81" t="s">
        <v>1200</v>
      </c>
      <c r="I35" s="81" t="s">
        <v>1200</v>
      </c>
      <c r="J35" s="81" t="s">
        <v>1200</v>
      </c>
      <c r="K35" s="81" t="s">
        <v>1200</v>
      </c>
      <c r="L35" s="81" t="s">
        <v>1200</v>
      </c>
      <c r="M35" s="81" t="s">
        <v>1200</v>
      </c>
      <c r="N35" s="81" t="s">
        <v>1200</v>
      </c>
      <c r="O35" s="81" t="s">
        <v>1200</v>
      </c>
      <c r="P35" s="81" t="s">
        <v>1200</v>
      </c>
      <c r="Q35" s="81" t="s">
        <v>1200</v>
      </c>
      <c r="R35" s="81" t="s">
        <v>1200</v>
      </c>
      <c r="S35" s="81">
        <v>75101.372000000003</v>
      </c>
      <c r="T35" s="81">
        <v>70386.633000000002</v>
      </c>
      <c r="U35" s="81">
        <v>64875.656000000003</v>
      </c>
    </row>
    <row r="36" spans="1:21" ht="30" customHeight="1" x14ac:dyDescent="0.2">
      <c r="A36" s="110" t="s">
        <v>771</v>
      </c>
      <c r="B36" s="111" t="s">
        <v>888</v>
      </c>
      <c r="C36" s="112" t="s">
        <v>772</v>
      </c>
      <c r="D36" s="24" t="s">
        <v>1196</v>
      </c>
      <c r="E36" s="82" t="s">
        <v>1200</v>
      </c>
      <c r="F36" s="82" t="s">
        <v>1200</v>
      </c>
      <c r="G36" s="82" t="s">
        <v>1200</v>
      </c>
      <c r="H36" s="82" t="s">
        <v>1200</v>
      </c>
      <c r="I36" s="82" t="s">
        <v>1200</v>
      </c>
      <c r="J36" s="82" t="s">
        <v>1200</v>
      </c>
      <c r="K36" s="82" t="s">
        <v>1200</v>
      </c>
      <c r="L36" s="82" t="s">
        <v>1200</v>
      </c>
      <c r="M36" s="82" t="s">
        <v>1200</v>
      </c>
      <c r="N36" s="82" t="s">
        <v>1200</v>
      </c>
      <c r="O36" s="82" t="s">
        <v>1200</v>
      </c>
      <c r="P36" s="82" t="s">
        <v>1200</v>
      </c>
      <c r="Q36" s="82" t="s">
        <v>1200</v>
      </c>
      <c r="R36" s="82" t="s">
        <v>1200</v>
      </c>
      <c r="S36" s="82">
        <v>214036.57699999999</v>
      </c>
      <c r="T36" s="82">
        <v>231864.82399999999</v>
      </c>
      <c r="U36" s="82">
        <v>238275.05600000001</v>
      </c>
    </row>
    <row r="37" spans="1:21" ht="30" customHeight="1" x14ac:dyDescent="0.2">
      <c r="A37" s="110" t="s">
        <v>773</v>
      </c>
      <c r="B37" s="111" t="s">
        <v>888</v>
      </c>
      <c r="C37" s="112" t="s">
        <v>774</v>
      </c>
      <c r="D37" s="23" t="s">
        <v>1195</v>
      </c>
      <c r="E37" s="81">
        <v>1087.8</v>
      </c>
      <c r="F37" s="81" t="s">
        <v>1199</v>
      </c>
      <c r="G37" s="81" t="s">
        <v>1199</v>
      </c>
      <c r="H37" s="81" t="s">
        <v>1199</v>
      </c>
      <c r="I37" s="81" t="s">
        <v>1199</v>
      </c>
      <c r="J37" s="81" t="s">
        <v>1199</v>
      </c>
      <c r="K37" s="81" t="s">
        <v>1199</v>
      </c>
      <c r="L37" s="81" t="s">
        <v>1199</v>
      </c>
      <c r="M37" s="81" t="s">
        <v>1199</v>
      </c>
      <c r="N37" s="81" t="s">
        <v>1199</v>
      </c>
      <c r="O37" s="81" t="s">
        <v>1199</v>
      </c>
      <c r="P37" s="81" t="s">
        <v>1199</v>
      </c>
      <c r="Q37" s="81">
        <v>5536.6620000000003</v>
      </c>
      <c r="R37" s="81">
        <v>4745.7470000000003</v>
      </c>
      <c r="S37" s="81" t="s">
        <v>1199</v>
      </c>
      <c r="T37" s="81">
        <v>3320.663</v>
      </c>
      <c r="U37" s="81" t="s">
        <v>1199</v>
      </c>
    </row>
    <row r="38" spans="1:21" ht="30" customHeight="1" x14ac:dyDescent="0.2">
      <c r="A38" s="110" t="s">
        <v>773</v>
      </c>
      <c r="B38" s="111" t="s">
        <v>888</v>
      </c>
      <c r="C38" s="112" t="s">
        <v>774</v>
      </c>
      <c r="D38" s="24" t="s">
        <v>1196</v>
      </c>
      <c r="E38" s="82">
        <v>3021</v>
      </c>
      <c r="F38" s="82" t="s">
        <v>1199</v>
      </c>
      <c r="G38" s="82" t="s">
        <v>1199</v>
      </c>
      <c r="H38" s="82" t="s">
        <v>1199</v>
      </c>
      <c r="I38" s="82" t="s">
        <v>1199</v>
      </c>
      <c r="J38" s="82" t="s">
        <v>1199</v>
      </c>
      <c r="K38" s="82" t="s">
        <v>1199</v>
      </c>
      <c r="L38" s="82" t="s">
        <v>1199</v>
      </c>
      <c r="M38" s="82" t="s">
        <v>1199</v>
      </c>
      <c r="N38" s="82" t="s">
        <v>1199</v>
      </c>
      <c r="O38" s="82" t="s">
        <v>1199</v>
      </c>
      <c r="P38" s="82" t="s">
        <v>1199</v>
      </c>
      <c r="Q38" s="82">
        <v>8475.8040000000001</v>
      </c>
      <c r="R38" s="82">
        <v>8219.2620000000006</v>
      </c>
      <c r="S38" s="82" t="s">
        <v>1199</v>
      </c>
      <c r="T38" s="82">
        <v>7769.3540000000003</v>
      </c>
      <c r="U38" s="82" t="s">
        <v>1199</v>
      </c>
    </row>
    <row r="39" spans="1:21" ht="30" customHeight="1" x14ac:dyDescent="0.2">
      <c r="A39" s="110" t="s">
        <v>775</v>
      </c>
      <c r="B39" s="111" t="s">
        <v>1198</v>
      </c>
      <c r="C39" s="112" t="s">
        <v>776</v>
      </c>
      <c r="D39" s="23" t="s">
        <v>1195</v>
      </c>
      <c r="E39" s="81">
        <v>177763.571</v>
      </c>
      <c r="F39" s="81">
        <v>171265.617</v>
      </c>
      <c r="G39" s="81">
        <v>193764.742</v>
      </c>
      <c r="H39" s="81">
        <v>247670.498849</v>
      </c>
      <c r="I39" s="81">
        <v>223939.35</v>
      </c>
      <c r="J39" s="81">
        <v>244115.01</v>
      </c>
      <c r="K39" s="81">
        <v>232488.723</v>
      </c>
      <c r="L39" s="81">
        <v>234677.85399999999</v>
      </c>
      <c r="M39" s="81" t="s">
        <v>1200</v>
      </c>
      <c r="N39" s="81" t="s">
        <v>1200</v>
      </c>
      <c r="O39" s="81" t="s">
        <v>1200</v>
      </c>
      <c r="P39" s="81" t="s">
        <v>1200</v>
      </c>
      <c r="Q39" s="81" t="s">
        <v>1200</v>
      </c>
      <c r="R39" s="81" t="s">
        <v>1200</v>
      </c>
      <c r="S39" s="81" t="s">
        <v>1200</v>
      </c>
      <c r="T39" s="81" t="s">
        <v>1200</v>
      </c>
      <c r="U39" s="81" t="s">
        <v>1200</v>
      </c>
    </row>
    <row r="40" spans="1:21" ht="30" customHeight="1" x14ac:dyDescent="0.2">
      <c r="A40" s="110" t="s">
        <v>775</v>
      </c>
      <c r="B40" s="111" t="s">
        <v>1198</v>
      </c>
      <c r="C40" s="112" t="s">
        <v>776</v>
      </c>
      <c r="D40" s="24" t="s">
        <v>1196</v>
      </c>
      <c r="E40" s="82">
        <v>2207837.8280000002</v>
      </c>
      <c r="F40" s="82">
        <v>1965507.3019999999</v>
      </c>
      <c r="G40" s="82">
        <v>2051525.844</v>
      </c>
      <c r="H40" s="82">
        <v>1397514.18</v>
      </c>
      <c r="I40" s="82">
        <v>1379668.7660000001</v>
      </c>
      <c r="J40" s="82">
        <v>1346623.9339999999</v>
      </c>
      <c r="K40" s="82">
        <v>1395444.473</v>
      </c>
      <c r="L40" s="82">
        <v>1238795.101</v>
      </c>
      <c r="M40" s="82" t="s">
        <v>1200</v>
      </c>
      <c r="N40" s="82" t="s">
        <v>1200</v>
      </c>
      <c r="O40" s="82" t="s">
        <v>1200</v>
      </c>
      <c r="P40" s="82" t="s">
        <v>1200</v>
      </c>
      <c r="Q40" s="82" t="s">
        <v>1200</v>
      </c>
      <c r="R40" s="82" t="s">
        <v>1200</v>
      </c>
      <c r="S40" s="82" t="s">
        <v>1200</v>
      </c>
      <c r="T40" s="82" t="s">
        <v>1200</v>
      </c>
      <c r="U40" s="82" t="s">
        <v>1200</v>
      </c>
    </row>
    <row r="41" spans="1:21" ht="30" customHeight="1" x14ac:dyDescent="0.2">
      <c r="A41" s="110" t="s">
        <v>777</v>
      </c>
      <c r="B41" s="111" t="s">
        <v>1211</v>
      </c>
      <c r="C41" s="112" t="s">
        <v>776</v>
      </c>
      <c r="D41" s="23" t="s">
        <v>1195</v>
      </c>
      <c r="E41" s="81" t="s">
        <v>1200</v>
      </c>
      <c r="F41" s="81" t="s">
        <v>1200</v>
      </c>
      <c r="G41" s="81" t="s">
        <v>1200</v>
      </c>
      <c r="H41" s="81" t="s">
        <v>1200</v>
      </c>
      <c r="I41" s="81" t="s">
        <v>1200</v>
      </c>
      <c r="J41" s="81" t="s">
        <v>1200</v>
      </c>
      <c r="K41" s="81" t="s">
        <v>1200</v>
      </c>
      <c r="L41" s="81" t="s">
        <v>1200</v>
      </c>
      <c r="M41" s="81">
        <v>109875.342</v>
      </c>
      <c r="N41" s="81">
        <v>112666</v>
      </c>
      <c r="O41" s="81">
        <v>115406</v>
      </c>
      <c r="P41" s="81">
        <v>115567.913</v>
      </c>
      <c r="Q41" s="81">
        <v>127285.75999999999</v>
      </c>
      <c r="R41" s="81">
        <v>128734.113</v>
      </c>
      <c r="S41" s="81" t="s">
        <v>1200</v>
      </c>
      <c r="T41" s="81" t="s">
        <v>1200</v>
      </c>
      <c r="U41" s="81" t="s">
        <v>1200</v>
      </c>
    </row>
    <row r="42" spans="1:21" ht="30" customHeight="1" x14ac:dyDescent="0.2">
      <c r="A42" s="110" t="s">
        <v>777</v>
      </c>
      <c r="B42" s="111" t="s">
        <v>1211</v>
      </c>
      <c r="C42" s="112" t="s">
        <v>776</v>
      </c>
      <c r="D42" s="24" t="s">
        <v>1196</v>
      </c>
      <c r="E42" s="82" t="s">
        <v>1200</v>
      </c>
      <c r="F42" s="82" t="s">
        <v>1200</v>
      </c>
      <c r="G42" s="82" t="s">
        <v>1200</v>
      </c>
      <c r="H42" s="82" t="s">
        <v>1200</v>
      </c>
      <c r="I42" s="82" t="s">
        <v>1200</v>
      </c>
      <c r="J42" s="82" t="s">
        <v>1200</v>
      </c>
      <c r="K42" s="82" t="s">
        <v>1200</v>
      </c>
      <c r="L42" s="82" t="s">
        <v>1200</v>
      </c>
      <c r="M42" s="82">
        <v>520018.20500000002</v>
      </c>
      <c r="N42" s="82">
        <v>527525</v>
      </c>
      <c r="O42" s="82">
        <v>553362</v>
      </c>
      <c r="P42" s="82">
        <v>603208.799</v>
      </c>
      <c r="Q42" s="82">
        <v>761211.17700000003</v>
      </c>
      <c r="R42" s="82">
        <v>849931.25899999996</v>
      </c>
      <c r="S42" s="82" t="s">
        <v>1200</v>
      </c>
      <c r="T42" s="82" t="s">
        <v>1200</v>
      </c>
      <c r="U42" s="82" t="s">
        <v>1200</v>
      </c>
    </row>
    <row r="43" spans="1:21" ht="30" customHeight="1" x14ac:dyDescent="0.2">
      <c r="A43" s="110" t="s">
        <v>778</v>
      </c>
      <c r="B43" s="111" t="s">
        <v>888</v>
      </c>
      <c r="C43" s="112" t="s">
        <v>779</v>
      </c>
      <c r="D43" s="23" t="s">
        <v>1195</v>
      </c>
      <c r="E43" s="81" t="s">
        <v>1200</v>
      </c>
      <c r="F43" s="81" t="s">
        <v>1200</v>
      </c>
      <c r="G43" s="81" t="s">
        <v>1200</v>
      </c>
      <c r="H43" s="81" t="s">
        <v>1200</v>
      </c>
      <c r="I43" s="81" t="s">
        <v>1200</v>
      </c>
      <c r="J43" s="81" t="s">
        <v>1200</v>
      </c>
      <c r="K43" s="81" t="s">
        <v>1200</v>
      </c>
      <c r="L43" s="81" t="s">
        <v>1200</v>
      </c>
      <c r="M43" s="81" t="s">
        <v>1200</v>
      </c>
      <c r="N43" s="81" t="s">
        <v>1200</v>
      </c>
      <c r="O43" s="81" t="s">
        <v>1200</v>
      </c>
      <c r="P43" s="81" t="s">
        <v>1200</v>
      </c>
      <c r="Q43" s="81" t="s">
        <v>1200</v>
      </c>
      <c r="R43" s="81" t="s">
        <v>1200</v>
      </c>
      <c r="S43" s="81">
        <v>147759.34299999999</v>
      </c>
      <c r="T43" s="81">
        <v>139499.364</v>
      </c>
      <c r="U43" s="81">
        <v>139386.11799999999</v>
      </c>
    </row>
    <row r="44" spans="1:21" ht="30" customHeight="1" x14ac:dyDescent="0.2">
      <c r="A44" s="110" t="s">
        <v>778</v>
      </c>
      <c r="B44" s="111" t="s">
        <v>888</v>
      </c>
      <c r="C44" s="112" t="s">
        <v>779</v>
      </c>
      <c r="D44" s="24" t="s">
        <v>1196</v>
      </c>
      <c r="E44" s="82" t="s">
        <v>1200</v>
      </c>
      <c r="F44" s="82" t="s">
        <v>1200</v>
      </c>
      <c r="G44" s="82" t="s">
        <v>1200</v>
      </c>
      <c r="H44" s="82" t="s">
        <v>1200</v>
      </c>
      <c r="I44" s="82" t="s">
        <v>1200</v>
      </c>
      <c r="J44" s="82" t="s">
        <v>1200</v>
      </c>
      <c r="K44" s="82" t="s">
        <v>1200</v>
      </c>
      <c r="L44" s="82" t="s">
        <v>1200</v>
      </c>
      <c r="M44" s="82" t="s">
        <v>1200</v>
      </c>
      <c r="N44" s="82" t="s">
        <v>1200</v>
      </c>
      <c r="O44" s="82" t="s">
        <v>1200</v>
      </c>
      <c r="P44" s="82" t="s">
        <v>1200</v>
      </c>
      <c r="Q44" s="82" t="s">
        <v>1200</v>
      </c>
      <c r="R44" s="82" t="s">
        <v>1200</v>
      </c>
      <c r="S44" s="82">
        <v>1000378.9840000001</v>
      </c>
      <c r="T44" s="82">
        <v>1042749.544</v>
      </c>
      <c r="U44" s="82">
        <v>1048168.626</v>
      </c>
    </row>
    <row r="45" spans="1:21" ht="30" customHeight="1" x14ac:dyDescent="0.2">
      <c r="A45" s="110" t="s">
        <v>780</v>
      </c>
      <c r="B45" s="111" t="s">
        <v>888</v>
      </c>
      <c r="C45" s="112" t="s">
        <v>781</v>
      </c>
      <c r="D45" s="23" t="s">
        <v>1195</v>
      </c>
      <c r="E45" s="81" t="s">
        <v>1200</v>
      </c>
      <c r="F45" s="81" t="s">
        <v>1200</v>
      </c>
      <c r="G45" s="81" t="s">
        <v>1200</v>
      </c>
      <c r="H45" s="81" t="s">
        <v>1200</v>
      </c>
      <c r="I45" s="81" t="s">
        <v>1200</v>
      </c>
      <c r="J45" s="81" t="s">
        <v>1200</v>
      </c>
      <c r="K45" s="81" t="s">
        <v>1200</v>
      </c>
      <c r="L45" s="81" t="s">
        <v>1200</v>
      </c>
      <c r="M45" s="81" t="s">
        <v>1200</v>
      </c>
      <c r="N45" s="81" t="s">
        <v>1200</v>
      </c>
      <c r="O45" s="81" t="s">
        <v>1200</v>
      </c>
      <c r="P45" s="81" t="s">
        <v>1200</v>
      </c>
      <c r="Q45" s="81" t="s">
        <v>1200</v>
      </c>
      <c r="R45" s="81" t="s">
        <v>1200</v>
      </c>
      <c r="S45" s="81">
        <v>0</v>
      </c>
      <c r="T45" s="81">
        <v>0</v>
      </c>
      <c r="U45" s="81">
        <v>0</v>
      </c>
    </row>
    <row r="46" spans="1:21" ht="30" customHeight="1" x14ac:dyDescent="0.2">
      <c r="A46" s="110" t="s">
        <v>780</v>
      </c>
      <c r="B46" s="111" t="s">
        <v>888</v>
      </c>
      <c r="C46" s="112" t="s">
        <v>781</v>
      </c>
      <c r="D46" s="24" t="s">
        <v>1196</v>
      </c>
      <c r="E46" s="82" t="s">
        <v>1200</v>
      </c>
      <c r="F46" s="82" t="s">
        <v>1200</v>
      </c>
      <c r="G46" s="82" t="s">
        <v>1200</v>
      </c>
      <c r="H46" s="82" t="s">
        <v>1200</v>
      </c>
      <c r="I46" s="82" t="s">
        <v>1200</v>
      </c>
      <c r="J46" s="82" t="s">
        <v>1200</v>
      </c>
      <c r="K46" s="82" t="s">
        <v>1200</v>
      </c>
      <c r="L46" s="82" t="s">
        <v>1200</v>
      </c>
      <c r="M46" s="82" t="s">
        <v>1200</v>
      </c>
      <c r="N46" s="82" t="s">
        <v>1200</v>
      </c>
      <c r="O46" s="82" t="s">
        <v>1200</v>
      </c>
      <c r="P46" s="82" t="s">
        <v>1200</v>
      </c>
      <c r="Q46" s="82" t="s">
        <v>1200</v>
      </c>
      <c r="R46" s="82" t="s">
        <v>1200</v>
      </c>
      <c r="S46" s="82">
        <v>0</v>
      </c>
      <c r="T46" s="82">
        <v>0</v>
      </c>
      <c r="U46" s="82">
        <v>0</v>
      </c>
    </row>
    <row r="48" spans="1:21" x14ac:dyDescent="0.2">
      <c r="A48" s="21" t="s">
        <v>1206</v>
      </c>
    </row>
    <row r="49" spans="1:1" x14ac:dyDescent="0.2">
      <c r="A49" s="21" t="s">
        <v>1240</v>
      </c>
    </row>
    <row r="50" spans="1:1" x14ac:dyDescent="0.2">
      <c r="A50" s="21" t="s">
        <v>1241</v>
      </c>
    </row>
    <row r="51" spans="1:1" x14ac:dyDescent="0.2">
      <c r="A51" s="21" t="s">
        <v>1248</v>
      </c>
    </row>
    <row r="52" spans="1:1" x14ac:dyDescent="0.2">
      <c r="A52" s="21" t="s">
        <v>1249</v>
      </c>
    </row>
    <row r="53" spans="1:1" x14ac:dyDescent="0.2">
      <c r="A53" s="22" t="s">
        <v>1292</v>
      </c>
    </row>
    <row r="54" spans="1:1" x14ac:dyDescent="0.2">
      <c r="A54" s="21" t="s">
        <v>4</v>
      </c>
    </row>
    <row r="55" spans="1:1" x14ac:dyDescent="0.2">
      <c r="A55" t="s">
        <v>2</v>
      </c>
    </row>
    <row r="56" spans="1:1" x14ac:dyDescent="0.2">
      <c r="A56" t="s">
        <v>937</v>
      </c>
    </row>
  </sheetData>
  <mergeCells count="61">
    <mergeCell ref="C43:C44"/>
    <mergeCell ref="C45:C46"/>
    <mergeCell ref="A2:U2"/>
    <mergeCell ref="A5:U5"/>
    <mergeCell ref="C33:C34"/>
    <mergeCell ref="C35:C36"/>
    <mergeCell ref="C37:C38"/>
    <mergeCell ref="C39:C40"/>
    <mergeCell ref="C41:C42"/>
    <mergeCell ref="B39:B40"/>
    <mergeCell ref="B41:B42"/>
    <mergeCell ref="B43:B44"/>
    <mergeCell ref="B45:B46"/>
    <mergeCell ref="C9:C10"/>
    <mergeCell ref="C11:C12"/>
    <mergeCell ref="C13:C14"/>
    <mergeCell ref="C15:C16"/>
    <mergeCell ref="C17:C18"/>
    <mergeCell ref="C19:C20"/>
    <mergeCell ref="C21:C22"/>
    <mergeCell ref="C23:C24"/>
    <mergeCell ref="C25:C26"/>
    <mergeCell ref="C27:C28"/>
    <mergeCell ref="C29:C30"/>
    <mergeCell ref="C31:C32"/>
    <mergeCell ref="A45:A46"/>
    <mergeCell ref="B9:B10"/>
    <mergeCell ref="B11:B12"/>
    <mergeCell ref="B13:B14"/>
    <mergeCell ref="B15:B16"/>
    <mergeCell ref="B17:B18"/>
    <mergeCell ref="B19:B20"/>
    <mergeCell ref="B21:B22"/>
    <mergeCell ref="B23:B24"/>
    <mergeCell ref="B25:B26"/>
    <mergeCell ref="B27:B28"/>
    <mergeCell ref="B29:B30"/>
    <mergeCell ref="B31:B32"/>
    <mergeCell ref="B33:B34"/>
    <mergeCell ref="B35:B36"/>
    <mergeCell ref="B37:B38"/>
    <mergeCell ref="A35:A36"/>
    <mergeCell ref="A37:A38"/>
    <mergeCell ref="A39:A40"/>
    <mergeCell ref="A41:A42"/>
    <mergeCell ref="A43:A44"/>
    <mergeCell ref="A25:A26"/>
    <mergeCell ref="A27:A28"/>
    <mergeCell ref="A29:A30"/>
    <mergeCell ref="A31:A32"/>
    <mergeCell ref="A33:A34"/>
    <mergeCell ref="A15:A16"/>
    <mergeCell ref="A17:A18"/>
    <mergeCell ref="A19:A20"/>
    <mergeCell ref="A21:A22"/>
    <mergeCell ref="A23:A24"/>
    <mergeCell ref="A8:B8"/>
    <mergeCell ref="C8:D8"/>
    <mergeCell ref="A9:A10"/>
    <mergeCell ref="A11:A12"/>
    <mergeCell ref="A13:A14"/>
  </mergeCells>
  <pageMargins left="0.7" right="0.7" top="0.75" bottom="0.75" header="0.3" footer="0.3"/>
  <pageSetup paperSize="9" orientation="portrait" horizontalDpi="300" verticalDpi="30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U28"/>
  <sheetViews>
    <sheetView showGridLines="0" workbookViewId="0">
      <pane xSplit="4" ySplit="8" topLeftCell="E9" activePane="bottomRight" state="frozen"/>
      <selection pane="topRight"/>
      <selection pane="bottomLeft"/>
      <selection pane="bottomRight"/>
    </sheetView>
  </sheetViews>
  <sheetFormatPr baseColWidth="10" defaultRowHeight="12.75" x14ac:dyDescent="0.2"/>
  <cols>
    <col min="1" max="1" width="12.7109375" customWidth="1"/>
    <col min="2" max="2" width="5.7109375" customWidth="1"/>
    <col min="3" max="3" width="50.7109375" customWidth="1"/>
    <col min="4" max="4" width="8.7109375" customWidth="1"/>
    <col min="5" max="21" width="13.7109375" customWidth="1"/>
  </cols>
  <sheetData>
    <row r="1" spans="1:21" x14ac:dyDescent="0.2">
      <c r="U1" s="2" t="str">
        <f>HYPERLINK("#'Sommaire'!A1", "retour sommaire")</f>
        <v>retour sommaire</v>
      </c>
    </row>
    <row r="2" spans="1:21" ht="15" x14ac:dyDescent="0.2">
      <c r="A2" s="113" t="s">
        <v>1202</v>
      </c>
      <c r="B2" s="114"/>
      <c r="C2" s="114"/>
      <c r="D2" s="114"/>
      <c r="E2" s="114"/>
      <c r="F2" s="114"/>
      <c r="G2" s="114"/>
      <c r="H2" s="114"/>
      <c r="I2" s="114"/>
      <c r="J2" s="114"/>
      <c r="K2" s="114"/>
      <c r="L2" s="114"/>
      <c r="M2" s="114"/>
      <c r="N2" s="114"/>
      <c r="O2" s="114"/>
      <c r="P2" s="114"/>
      <c r="Q2" s="114"/>
      <c r="R2" s="114"/>
      <c r="S2" s="114"/>
      <c r="T2" s="114"/>
      <c r="U2" s="114"/>
    </row>
    <row r="5" spans="1:21" ht="15" x14ac:dyDescent="0.2">
      <c r="A5" s="113" t="s">
        <v>1293</v>
      </c>
      <c r="B5" s="114"/>
      <c r="C5" s="114"/>
      <c r="D5" s="114"/>
      <c r="E5" s="114"/>
      <c r="F5" s="114"/>
      <c r="G5" s="114"/>
      <c r="H5" s="114"/>
      <c r="I5" s="114"/>
      <c r="J5" s="114"/>
      <c r="K5" s="114"/>
      <c r="L5" s="114"/>
      <c r="M5" s="114"/>
      <c r="N5" s="114"/>
      <c r="O5" s="114"/>
      <c r="P5" s="114"/>
      <c r="Q5" s="114"/>
      <c r="R5" s="114"/>
      <c r="S5" s="114"/>
      <c r="T5" s="114"/>
      <c r="U5" s="114"/>
    </row>
    <row r="6" spans="1:21" x14ac:dyDescent="0.2">
      <c r="U6" s="7" t="s">
        <v>1204</v>
      </c>
    </row>
    <row r="7" spans="1:21" x14ac:dyDescent="0.2">
      <c r="U7" s="7" t="s">
        <v>1205</v>
      </c>
    </row>
    <row r="8" spans="1:21" x14ac:dyDescent="0.2">
      <c r="A8" s="107" t="s">
        <v>6</v>
      </c>
      <c r="B8" s="107" t="s">
        <v>1193</v>
      </c>
      <c r="C8" s="107" t="s">
        <v>7</v>
      </c>
      <c r="D8" s="107" t="s">
        <v>1194</v>
      </c>
      <c r="E8" s="8" t="s">
        <v>889</v>
      </c>
      <c r="F8" s="8" t="s">
        <v>890</v>
      </c>
      <c r="G8" s="8" t="s">
        <v>891</v>
      </c>
      <c r="H8" s="8" t="s">
        <v>892</v>
      </c>
      <c r="I8" s="8" t="s">
        <v>893</v>
      </c>
      <c r="J8" s="8" t="s">
        <v>894</v>
      </c>
      <c r="K8" s="8" t="s">
        <v>895</v>
      </c>
      <c r="L8" s="8" t="s">
        <v>896</v>
      </c>
      <c r="M8" s="8" t="s">
        <v>897</v>
      </c>
      <c r="N8" s="8" t="s">
        <v>898</v>
      </c>
      <c r="O8" s="8" t="s">
        <v>899</v>
      </c>
      <c r="P8" s="8" t="s">
        <v>900</v>
      </c>
      <c r="Q8" s="8" t="s">
        <v>901</v>
      </c>
      <c r="R8" s="8" t="s">
        <v>902</v>
      </c>
      <c r="S8" s="8" t="s">
        <v>903</v>
      </c>
      <c r="T8" s="8" t="s">
        <v>904</v>
      </c>
      <c r="U8" s="8" t="s">
        <v>905</v>
      </c>
    </row>
    <row r="9" spans="1:21" ht="30" customHeight="1" x14ac:dyDescent="0.2">
      <c r="A9" s="110" t="s">
        <v>782</v>
      </c>
      <c r="B9" s="111" t="s">
        <v>888</v>
      </c>
      <c r="C9" s="112" t="s">
        <v>783</v>
      </c>
      <c r="D9" s="23" t="s">
        <v>1195</v>
      </c>
      <c r="E9" s="83">
        <v>99880</v>
      </c>
      <c r="F9" s="83">
        <v>135775</v>
      </c>
      <c r="G9" s="83">
        <v>174550</v>
      </c>
      <c r="H9" s="83">
        <v>169255</v>
      </c>
      <c r="I9" s="83">
        <v>174600</v>
      </c>
      <c r="J9" s="83">
        <v>165355</v>
      </c>
      <c r="K9" s="83">
        <v>169945</v>
      </c>
      <c r="L9" s="83">
        <v>176810</v>
      </c>
      <c r="M9" s="83">
        <v>167735</v>
      </c>
      <c r="N9" s="83">
        <v>160972</v>
      </c>
      <c r="O9" s="83">
        <v>150354</v>
      </c>
      <c r="P9" s="83">
        <v>150308</v>
      </c>
      <c r="Q9" s="83">
        <v>156094</v>
      </c>
      <c r="R9" s="83">
        <v>165130</v>
      </c>
      <c r="S9" s="83">
        <v>151135</v>
      </c>
      <c r="T9" s="83">
        <v>155808</v>
      </c>
      <c r="U9" s="83">
        <v>146930</v>
      </c>
    </row>
    <row r="10" spans="1:21" ht="30" customHeight="1" x14ac:dyDescent="0.2">
      <c r="A10" s="110" t="s">
        <v>782</v>
      </c>
      <c r="B10" s="111" t="s">
        <v>888</v>
      </c>
      <c r="C10" s="112" t="s">
        <v>783</v>
      </c>
      <c r="D10" s="24" t="s">
        <v>1196</v>
      </c>
      <c r="E10" s="84">
        <v>109869</v>
      </c>
      <c r="F10" s="84">
        <v>176507.5</v>
      </c>
      <c r="G10" s="84">
        <v>233897</v>
      </c>
      <c r="H10" s="84">
        <v>227570</v>
      </c>
      <c r="I10" s="84">
        <v>239741.5</v>
      </c>
      <c r="J10" s="84">
        <v>239848.95</v>
      </c>
      <c r="K10" s="84">
        <v>232112.77</v>
      </c>
      <c r="L10" s="84">
        <v>244000</v>
      </c>
      <c r="M10" s="84">
        <v>235000</v>
      </c>
      <c r="N10" s="84">
        <v>250000</v>
      </c>
      <c r="O10" s="84">
        <v>268000</v>
      </c>
      <c r="P10" s="84">
        <v>246000</v>
      </c>
      <c r="Q10" s="84">
        <v>253000</v>
      </c>
      <c r="R10" s="84">
        <v>263000</v>
      </c>
      <c r="S10" s="84">
        <v>268000</v>
      </c>
      <c r="T10" s="84">
        <v>302000</v>
      </c>
      <c r="U10" s="84">
        <v>350000</v>
      </c>
    </row>
    <row r="11" spans="1:21" ht="30" customHeight="1" x14ac:dyDescent="0.2">
      <c r="A11" s="110" t="s">
        <v>784</v>
      </c>
      <c r="B11" s="111" t="s">
        <v>888</v>
      </c>
      <c r="C11" s="112" t="s">
        <v>785</v>
      </c>
      <c r="D11" s="23" t="s">
        <v>1195</v>
      </c>
      <c r="E11" s="83">
        <v>6229135</v>
      </c>
      <c r="F11" s="83">
        <v>5897740</v>
      </c>
      <c r="G11" s="83">
        <v>5804359</v>
      </c>
      <c r="H11" s="83">
        <v>5705992.0999999996</v>
      </c>
      <c r="I11" s="83">
        <v>5437091</v>
      </c>
      <c r="J11" s="83">
        <v>5317107</v>
      </c>
      <c r="K11" s="83">
        <v>5175222</v>
      </c>
      <c r="L11" s="83">
        <v>5177888</v>
      </c>
      <c r="M11" s="83">
        <v>5032732</v>
      </c>
      <c r="N11" s="83">
        <v>4978768</v>
      </c>
      <c r="O11" s="83">
        <v>4941295</v>
      </c>
      <c r="P11" s="83">
        <v>4953085</v>
      </c>
      <c r="Q11" s="83">
        <v>4422072.8669999996</v>
      </c>
      <c r="R11" s="83">
        <v>4920531.4740000004</v>
      </c>
      <c r="S11" s="83">
        <v>4510174.2649999997</v>
      </c>
      <c r="T11" s="83">
        <v>4360828.3339999998</v>
      </c>
      <c r="U11" s="83">
        <v>4361687.5829999996</v>
      </c>
    </row>
    <row r="12" spans="1:21" ht="30" customHeight="1" x14ac:dyDescent="0.2">
      <c r="A12" s="110" t="s">
        <v>784</v>
      </c>
      <c r="B12" s="111" t="s">
        <v>888</v>
      </c>
      <c r="C12" s="112" t="s">
        <v>785</v>
      </c>
      <c r="D12" s="24" t="s">
        <v>1196</v>
      </c>
      <c r="E12" s="84">
        <v>1543159.8640000001</v>
      </c>
      <c r="F12" s="84">
        <v>1283665.7660000001</v>
      </c>
      <c r="G12" s="84">
        <v>1257299.2209999999</v>
      </c>
      <c r="H12" s="84">
        <v>1513463.6580000001</v>
      </c>
      <c r="I12" s="84">
        <v>1595696.031</v>
      </c>
      <c r="J12" s="84">
        <v>1633176.4029999999</v>
      </c>
      <c r="K12" s="84">
        <v>1434354.2050000001</v>
      </c>
      <c r="L12" s="84">
        <v>1354400.956</v>
      </c>
      <c r="M12" s="84">
        <v>1269292.57</v>
      </c>
      <c r="N12" s="84">
        <v>1256550</v>
      </c>
      <c r="O12" s="84">
        <v>1286884</v>
      </c>
      <c r="P12" s="84">
        <v>1357346.824</v>
      </c>
      <c r="Q12" s="84">
        <v>1221536.3189999999</v>
      </c>
      <c r="R12" s="84">
        <v>1547510.737</v>
      </c>
      <c r="S12" s="84">
        <v>1799475.3659999999</v>
      </c>
      <c r="T12" s="84">
        <v>1725668.0290000001</v>
      </c>
      <c r="U12" s="84">
        <v>1512460.831</v>
      </c>
    </row>
    <row r="13" spans="1:21" ht="30" customHeight="1" x14ac:dyDescent="0.2">
      <c r="A13" s="110" t="s">
        <v>786</v>
      </c>
      <c r="B13" s="111" t="s">
        <v>888</v>
      </c>
      <c r="C13" s="112" t="s">
        <v>787</v>
      </c>
      <c r="D13" s="23" t="s">
        <v>1195</v>
      </c>
      <c r="E13" s="83">
        <v>5939762</v>
      </c>
      <c r="F13" s="83">
        <v>5265947</v>
      </c>
      <c r="G13" s="83">
        <v>5418163</v>
      </c>
      <c r="H13" s="83">
        <v>5366718.5839999998</v>
      </c>
      <c r="I13" s="83">
        <v>5727445</v>
      </c>
      <c r="J13" s="83">
        <v>6099494</v>
      </c>
      <c r="K13" s="83">
        <v>6278724</v>
      </c>
      <c r="L13" s="83">
        <v>5954755</v>
      </c>
      <c r="M13" s="83">
        <v>5587738</v>
      </c>
      <c r="N13" s="83">
        <v>5621618</v>
      </c>
      <c r="O13" s="83">
        <v>5784907</v>
      </c>
      <c r="P13" s="83">
        <v>5781155</v>
      </c>
      <c r="Q13" s="83">
        <v>5482986.4570000004</v>
      </c>
      <c r="R13" s="83">
        <v>5764615.4460000005</v>
      </c>
      <c r="S13" s="83">
        <v>5785350.074</v>
      </c>
      <c r="T13" s="83">
        <v>5860727.3590000002</v>
      </c>
      <c r="U13" s="83">
        <v>6406330.7220000001</v>
      </c>
    </row>
    <row r="14" spans="1:21" ht="30" customHeight="1" x14ac:dyDescent="0.2">
      <c r="A14" s="110" t="s">
        <v>786</v>
      </c>
      <c r="B14" s="111" t="s">
        <v>888</v>
      </c>
      <c r="C14" s="112" t="s">
        <v>787</v>
      </c>
      <c r="D14" s="24" t="s">
        <v>1196</v>
      </c>
      <c r="E14" s="84">
        <v>2057300.385</v>
      </c>
      <c r="F14" s="84">
        <v>1732061.72</v>
      </c>
      <c r="G14" s="84">
        <v>1758254.611</v>
      </c>
      <c r="H14" s="84">
        <v>1881617.62</v>
      </c>
      <c r="I14" s="84">
        <v>2175247.7370000002</v>
      </c>
      <c r="J14" s="84">
        <v>2389057.75</v>
      </c>
      <c r="K14" s="84">
        <v>2290963.5189999999</v>
      </c>
      <c r="L14" s="84">
        <v>2247761.8930000002</v>
      </c>
      <c r="M14" s="84">
        <v>1881317.7660000001</v>
      </c>
      <c r="N14" s="84">
        <v>2008156</v>
      </c>
      <c r="O14" s="84">
        <v>2016860</v>
      </c>
      <c r="P14" s="84">
        <v>2100109.9569999999</v>
      </c>
      <c r="Q14" s="84">
        <v>2062488.7890000001</v>
      </c>
      <c r="R14" s="84">
        <v>2408879.9479999999</v>
      </c>
      <c r="S14" s="84">
        <v>3130237.4679999999</v>
      </c>
      <c r="T14" s="84">
        <v>3088125.3309999998</v>
      </c>
      <c r="U14" s="84">
        <v>3063045.2940000002</v>
      </c>
    </row>
    <row r="15" spans="1:21" ht="30" customHeight="1" x14ac:dyDescent="0.2">
      <c r="A15" s="110" t="s">
        <v>788</v>
      </c>
      <c r="B15" s="111" t="s">
        <v>888</v>
      </c>
      <c r="C15" s="112" t="s">
        <v>789</v>
      </c>
      <c r="D15" s="23" t="s">
        <v>1195</v>
      </c>
      <c r="E15" s="83">
        <v>8352891</v>
      </c>
      <c r="F15" s="83">
        <v>8088889</v>
      </c>
      <c r="G15" s="83">
        <v>8441457</v>
      </c>
      <c r="H15" s="83">
        <v>8294528.5899999999</v>
      </c>
      <c r="I15" s="83">
        <v>8281159</v>
      </c>
      <c r="J15" s="83">
        <v>7837473</v>
      </c>
      <c r="K15" s="83">
        <v>8761444</v>
      </c>
      <c r="L15" s="83">
        <v>8724700</v>
      </c>
      <c r="M15" s="83">
        <v>8394599</v>
      </c>
      <c r="N15" s="83">
        <v>8177942</v>
      </c>
      <c r="O15" s="83">
        <v>8453701</v>
      </c>
      <c r="P15" s="83">
        <v>8302235</v>
      </c>
      <c r="Q15" s="83">
        <v>7612296.9689999996</v>
      </c>
      <c r="R15" s="83">
        <v>7977311.5959999999</v>
      </c>
      <c r="S15" s="83">
        <v>7248901.875</v>
      </c>
      <c r="T15" s="83">
        <v>7510374.6849999996</v>
      </c>
      <c r="U15" s="83">
        <v>7828269.6840000004</v>
      </c>
    </row>
    <row r="16" spans="1:21" ht="30" customHeight="1" x14ac:dyDescent="0.2">
      <c r="A16" s="110" t="s">
        <v>788</v>
      </c>
      <c r="B16" s="111" t="s">
        <v>888</v>
      </c>
      <c r="C16" s="112" t="s">
        <v>789</v>
      </c>
      <c r="D16" s="24" t="s">
        <v>1196</v>
      </c>
      <c r="E16" s="84">
        <v>2189555.9900000002</v>
      </c>
      <c r="F16" s="84">
        <v>1937451.344</v>
      </c>
      <c r="G16" s="84">
        <v>1965196.9280000001</v>
      </c>
      <c r="H16" s="84">
        <v>2350462.0970000001</v>
      </c>
      <c r="I16" s="84">
        <v>2431341.0520000001</v>
      </c>
      <c r="J16" s="84">
        <v>2524081.4</v>
      </c>
      <c r="K16" s="84">
        <v>2632804.7409999999</v>
      </c>
      <c r="L16" s="84">
        <v>2524587.9330000002</v>
      </c>
      <c r="M16" s="84">
        <v>2412947.2740000002</v>
      </c>
      <c r="N16" s="84">
        <v>2283074</v>
      </c>
      <c r="O16" s="84">
        <v>2409583</v>
      </c>
      <c r="P16" s="84">
        <v>2494406.486</v>
      </c>
      <c r="Q16" s="84">
        <v>2297408.111</v>
      </c>
      <c r="R16" s="84">
        <v>2661904.429</v>
      </c>
      <c r="S16" s="84">
        <v>3107478.6660000002</v>
      </c>
      <c r="T16" s="84">
        <v>3221798.6770000001</v>
      </c>
      <c r="U16" s="84">
        <v>2912631.2009999999</v>
      </c>
    </row>
    <row r="17" spans="1:21" ht="30" customHeight="1" x14ac:dyDescent="0.2">
      <c r="A17" s="110" t="s">
        <v>790</v>
      </c>
      <c r="B17" s="111" t="s">
        <v>888</v>
      </c>
      <c r="C17" s="112" t="s">
        <v>791</v>
      </c>
      <c r="D17" s="23" t="s">
        <v>1195</v>
      </c>
      <c r="E17" s="83">
        <v>1455732</v>
      </c>
      <c r="F17" s="83">
        <v>1338606</v>
      </c>
      <c r="G17" s="83">
        <v>1367113</v>
      </c>
      <c r="H17" s="83">
        <v>1455939.325</v>
      </c>
      <c r="I17" s="83">
        <v>1472157</v>
      </c>
      <c r="J17" s="83">
        <v>1468857</v>
      </c>
      <c r="K17" s="83">
        <v>1473359</v>
      </c>
      <c r="L17" s="83">
        <v>1555963</v>
      </c>
      <c r="M17" s="83">
        <v>1408615</v>
      </c>
      <c r="N17" s="83">
        <v>1449952</v>
      </c>
      <c r="O17" s="83">
        <v>1435767</v>
      </c>
      <c r="P17" s="83">
        <v>1395475</v>
      </c>
      <c r="Q17" s="83">
        <v>1348520.4890000001</v>
      </c>
      <c r="R17" s="83">
        <v>1516628.34</v>
      </c>
      <c r="S17" s="83">
        <v>1400504.656</v>
      </c>
      <c r="T17" s="83">
        <v>1311479.247</v>
      </c>
      <c r="U17" s="83">
        <v>1370246.7239999999</v>
      </c>
    </row>
    <row r="18" spans="1:21" ht="30" customHeight="1" x14ac:dyDescent="0.2">
      <c r="A18" s="110" t="s">
        <v>790</v>
      </c>
      <c r="B18" s="111" t="s">
        <v>888</v>
      </c>
      <c r="C18" s="112" t="s">
        <v>791</v>
      </c>
      <c r="D18" s="24" t="s">
        <v>1196</v>
      </c>
      <c r="E18" s="84">
        <v>492713.54599999997</v>
      </c>
      <c r="F18" s="84">
        <v>378473.75199999998</v>
      </c>
      <c r="G18" s="84">
        <v>449556.07500000001</v>
      </c>
      <c r="H18" s="84">
        <v>515878.75199999998</v>
      </c>
      <c r="I18" s="84">
        <v>552228.25600000005</v>
      </c>
      <c r="J18" s="84">
        <v>676592.875</v>
      </c>
      <c r="K18" s="84">
        <v>571402.05500000005</v>
      </c>
      <c r="L18" s="84">
        <v>571057.49899999995</v>
      </c>
      <c r="M18" s="84">
        <v>590035.821</v>
      </c>
      <c r="N18" s="84">
        <v>576784</v>
      </c>
      <c r="O18" s="84">
        <v>552913</v>
      </c>
      <c r="P18" s="84">
        <v>568429.82299999997</v>
      </c>
      <c r="Q18" s="84">
        <v>545880.55000000005</v>
      </c>
      <c r="R18" s="84">
        <v>669710.93000000005</v>
      </c>
      <c r="S18" s="84">
        <v>748537.16</v>
      </c>
      <c r="T18" s="84">
        <v>764113.72900000005</v>
      </c>
      <c r="U18" s="84">
        <v>776129.28899999999</v>
      </c>
    </row>
    <row r="19" spans="1:21" ht="30" customHeight="1" x14ac:dyDescent="0.2">
      <c r="A19" s="110" t="s">
        <v>792</v>
      </c>
      <c r="B19" s="111" t="s">
        <v>1198</v>
      </c>
      <c r="C19" s="112" t="s">
        <v>793</v>
      </c>
      <c r="D19" s="23" t="s">
        <v>1195</v>
      </c>
      <c r="E19" s="83" t="s">
        <v>1200</v>
      </c>
      <c r="F19" s="83" t="s">
        <v>1200</v>
      </c>
      <c r="G19" s="83" t="s">
        <v>1200</v>
      </c>
      <c r="H19" s="83" t="s">
        <v>1200</v>
      </c>
      <c r="I19" s="83">
        <v>755390</v>
      </c>
      <c r="J19" s="83">
        <v>693628</v>
      </c>
      <c r="K19" s="83">
        <v>693628</v>
      </c>
      <c r="L19" s="83">
        <v>746892</v>
      </c>
      <c r="M19" s="83">
        <v>716816</v>
      </c>
      <c r="N19" s="83">
        <v>755258</v>
      </c>
      <c r="O19" s="83">
        <v>800210</v>
      </c>
      <c r="P19" s="83">
        <v>737128</v>
      </c>
      <c r="Q19" s="83">
        <v>685999.78300000005</v>
      </c>
      <c r="R19" s="83">
        <v>679811.87399999995</v>
      </c>
      <c r="S19" s="83">
        <v>774625.88500000001</v>
      </c>
      <c r="T19" s="83">
        <v>732796.33200000005</v>
      </c>
      <c r="U19" s="83">
        <v>750919.69799999997</v>
      </c>
    </row>
    <row r="20" spans="1:21" ht="30" customHeight="1" x14ac:dyDescent="0.2">
      <c r="A20" s="110" t="s">
        <v>792</v>
      </c>
      <c r="B20" s="111" t="s">
        <v>1198</v>
      </c>
      <c r="C20" s="112" t="s">
        <v>793</v>
      </c>
      <c r="D20" s="24" t="s">
        <v>1196</v>
      </c>
      <c r="E20" s="84" t="s">
        <v>1200</v>
      </c>
      <c r="F20" s="84" t="s">
        <v>1200</v>
      </c>
      <c r="G20" s="84" t="s">
        <v>1200</v>
      </c>
      <c r="H20" s="84" t="s">
        <v>1200</v>
      </c>
      <c r="I20" s="84">
        <v>141901.79699999999</v>
      </c>
      <c r="J20" s="84">
        <v>139596.90299999999</v>
      </c>
      <c r="K20" s="84">
        <v>139596.90299999999</v>
      </c>
      <c r="L20" s="84">
        <v>131647.734</v>
      </c>
      <c r="M20" s="84">
        <v>129079.27800000001</v>
      </c>
      <c r="N20" s="84">
        <v>125267</v>
      </c>
      <c r="O20" s="84">
        <v>146528</v>
      </c>
      <c r="P20" s="84">
        <v>141543.226</v>
      </c>
      <c r="Q20" s="84">
        <v>131371.80600000001</v>
      </c>
      <c r="R20" s="84">
        <v>128864.018</v>
      </c>
      <c r="S20" s="84">
        <v>171760.78099999999</v>
      </c>
      <c r="T20" s="84">
        <v>182162.454</v>
      </c>
      <c r="U20" s="84">
        <v>145046.51999999999</v>
      </c>
    </row>
    <row r="21" spans="1:21" ht="30" customHeight="1" x14ac:dyDescent="0.2">
      <c r="A21" s="110" t="s">
        <v>794</v>
      </c>
      <c r="B21" s="111" t="s">
        <v>1198</v>
      </c>
      <c r="C21" s="112" t="s">
        <v>795</v>
      </c>
      <c r="D21" s="23" t="s">
        <v>1195</v>
      </c>
      <c r="E21" s="83">
        <v>880576</v>
      </c>
      <c r="F21" s="83">
        <v>948276</v>
      </c>
      <c r="G21" s="83">
        <v>828678</v>
      </c>
      <c r="H21" s="83">
        <v>860468</v>
      </c>
      <c r="I21" s="83" t="s">
        <v>1200</v>
      </c>
      <c r="J21" s="83" t="s">
        <v>1200</v>
      </c>
      <c r="K21" s="83" t="s">
        <v>1200</v>
      </c>
      <c r="L21" s="83" t="s">
        <v>1200</v>
      </c>
      <c r="M21" s="83" t="s">
        <v>1200</v>
      </c>
      <c r="N21" s="83" t="s">
        <v>1200</v>
      </c>
      <c r="O21" s="83" t="s">
        <v>1200</v>
      </c>
      <c r="P21" s="83" t="s">
        <v>1200</v>
      </c>
      <c r="Q21" s="83" t="s">
        <v>1200</v>
      </c>
      <c r="R21" s="83" t="s">
        <v>1200</v>
      </c>
      <c r="S21" s="83" t="s">
        <v>1200</v>
      </c>
      <c r="T21" s="83" t="s">
        <v>1200</v>
      </c>
      <c r="U21" s="83" t="s">
        <v>1200</v>
      </c>
    </row>
    <row r="22" spans="1:21" ht="30" customHeight="1" x14ac:dyDescent="0.2">
      <c r="A22" s="110" t="s">
        <v>794</v>
      </c>
      <c r="B22" s="111" t="s">
        <v>1198</v>
      </c>
      <c r="C22" s="112" t="s">
        <v>795</v>
      </c>
      <c r="D22" s="24" t="s">
        <v>1196</v>
      </c>
      <c r="E22" s="84">
        <v>148951.00599999999</v>
      </c>
      <c r="F22" s="84">
        <v>122528.62300000001</v>
      </c>
      <c r="G22" s="84">
        <v>106311.777</v>
      </c>
      <c r="H22" s="84">
        <v>120955.645</v>
      </c>
      <c r="I22" s="84" t="s">
        <v>1200</v>
      </c>
      <c r="J22" s="84" t="s">
        <v>1200</v>
      </c>
      <c r="K22" s="84" t="s">
        <v>1200</v>
      </c>
      <c r="L22" s="84" t="s">
        <v>1200</v>
      </c>
      <c r="M22" s="84" t="s">
        <v>1200</v>
      </c>
      <c r="N22" s="84" t="s">
        <v>1200</v>
      </c>
      <c r="O22" s="84" t="s">
        <v>1200</v>
      </c>
      <c r="P22" s="84" t="s">
        <v>1200</v>
      </c>
      <c r="Q22" s="84" t="s">
        <v>1200</v>
      </c>
      <c r="R22" s="84" t="s">
        <v>1200</v>
      </c>
      <c r="S22" s="84" t="s">
        <v>1200</v>
      </c>
      <c r="T22" s="84" t="s">
        <v>1200</v>
      </c>
      <c r="U22" s="84" t="s">
        <v>1200</v>
      </c>
    </row>
    <row r="24" spans="1:21" x14ac:dyDescent="0.2">
      <c r="A24" s="21" t="s">
        <v>1294</v>
      </c>
    </row>
    <row r="25" spans="1:21" x14ac:dyDescent="0.2">
      <c r="A25" s="22" t="s">
        <v>1295</v>
      </c>
    </row>
    <row r="26" spans="1:21" x14ac:dyDescent="0.2">
      <c r="A26" s="21" t="s">
        <v>4</v>
      </c>
    </row>
    <row r="27" spans="1:21" x14ac:dyDescent="0.2">
      <c r="A27" t="s">
        <v>2</v>
      </c>
    </row>
    <row r="28" spans="1:21" x14ac:dyDescent="0.2">
      <c r="A28" t="s">
        <v>937</v>
      </c>
    </row>
  </sheetData>
  <mergeCells count="25">
    <mergeCell ref="C15:C16"/>
    <mergeCell ref="C17:C18"/>
    <mergeCell ref="C19:C20"/>
    <mergeCell ref="C21:C22"/>
    <mergeCell ref="A2:U2"/>
    <mergeCell ref="A5:U5"/>
    <mergeCell ref="A15:A16"/>
    <mergeCell ref="A17:A18"/>
    <mergeCell ref="A19:A20"/>
    <mergeCell ref="A21:A22"/>
    <mergeCell ref="B9:B10"/>
    <mergeCell ref="B11:B12"/>
    <mergeCell ref="B13:B14"/>
    <mergeCell ref="B15:B16"/>
    <mergeCell ref="B17:B18"/>
    <mergeCell ref="B19:B20"/>
    <mergeCell ref="B21:B22"/>
    <mergeCell ref="A8:B8"/>
    <mergeCell ref="C8:D8"/>
    <mergeCell ref="A9:A10"/>
    <mergeCell ref="A11:A12"/>
    <mergeCell ref="A13:A14"/>
    <mergeCell ref="C9:C10"/>
    <mergeCell ref="C11:C12"/>
    <mergeCell ref="C13:C14"/>
  </mergeCells>
  <pageMargins left="0.7" right="0.7" top="0.75" bottom="0.75" header="0.3" footer="0.3"/>
  <pageSetup paperSize="9" orientation="portrait" horizontalDpi="300" verticalDpi="30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U17"/>
  <sheetViews>
    <sheetView showGridLines="0" workbookViewId="0">
      <pane xSplit="4" ySplit="8" topLeftCell="E9" activePane="bottomRight" state="frozen"/>
      <selection pane="topRight"/>
      <selection pane="bottomLeft"/>
      <selection pane="bottomRight"/>
    </sheetView>
  </sheetViews>
  <sheetFormatPr baseColWidth="10" defaultRowHeight="12.75" x14ac:dyDescent="0.2"/>
  <cols>
    <col min="1" max="1" width="12.7109375" customWidth="1"/>
    <col min="2" max="2" width="5.7109375" customWidth="1"/>
    <col min="3" max="3" width="50.7109375" customWidth="1"/>
    <col min="4" max="4" width="8.7109375" customWidth="1"/>
    <col min="5" max="21" width="13.7109375" customWidth="1"/>
  </cols>
  <sheetData>
    <row r="1" spans="1:21" x14ac:dyDescent="0.2">
      <c r="U1" s="2" t="str">
        <f>HYPERLINK("#'Sommaire'!A1", "retour sommaire")</f>
        <v>retour sommaire</v>
      </c>
    </row>
    <row r="2" spans="1:21" ht="15" x14ac:dyDescent="0.2">
      <c r="A2" s="113" t="s">
        <v>1202</v>
      </c>
      <c r="B2" s="114"/>
      <c r="C2" s="114"/>
      <c r="D2" s="114"/>
      <c r="E2" s="114"/>
      <c r="F2" s="114"/>
      <c r="G2" s="114"/>
      <c r="H2" s="114"/>
      <c r="I2" s="114"/>
      <c r="J2" s="114"/>
      <c r="K2" s="114"/>
      <c r="L2" s="114"/>
      <c r="M2" s="114"/>
      <c r="N2" s="114"/>
      <c r="O2" s="114"/>
      <c r="P2" s="114"/>
      <c r="Q2" s="114"/>
      <c r="R2" s="114"/>
      <c r="S2" s="114"/>
      <c r="T2" s="114"/>
      <c r="U2" s="114"/>
    </row>
    <row r="5" spans="1:21" ht="15" x14ac:dyDescent="0.2">
      <c r="A5" s="113" t="s">
        <v>1296</v>
      </c>
      <c r="B5" s="114"/>
      <c r="C5" s="114"/>
      <c r="D5" s="114"/>
      <c r="E5" s="114"/>
      <c r="F5" s="114"/>
      <c r="G5" s="114"/>
      <c r="H5" s="114"/>
      <c r="I5" s="114"/>
      <c r="J5" s="114"/>
      <c r="K5" s="114"/>
      <c r="L5" s="114"/>
      <c r="M5" s="114"/>
      <c r="N5" s="114"/>
      <c r="O5" s="114"/>
      <c r="P5" s="114"/>
      <c r="Q5" s="114"/>
      <c r="R5" s="114"/>
      <c r="S5" s="114"/>
      <c r="T5" s="114"/>
      <c r="U5" s="114"/>
    </row>
    <row r="6" spans="1:21" x14ac:dyDescent="0.2">
      <c r="U6" s="7" t="s">
        <v>1204</v>
      </c>
    </row>
    <row r="7" spans="1:21" x14ac:dyDescent="0.2">
      <c r="U7" s="7" t="s">
        <v>1205</v>
      </c>
    </row>
    <row r="8" spans="1:21" x14ac:dyDescent="0.2">
      <c r="A8" s="107" t="s">
        <v>6</v>
      </c>
      <c r="B8" s="107" t="s">
        <v>1193</v>
      </c>
      <c r="C8" s="107" t="s">
        <v>7</v>
      </c>
      <c r="D8" s="107" t="s">
        <v>1194</v>
      </c>
      <c r="E8" s="8" t="s">
        <v>889</v>
      </c>
      <c r="F8" s="8" t="s">
        <v>890</v>
      </c>
      <c r="G8" s="8" t="s">
        <v>891</v>
      </c>
      <c r="H8" s="8" t="s">
        <v>892</v>
      </c>
      <c r="I8" s="8" t="s">
        <v>893</v>
      </c>
      <c r="J8" s="8" t="s">
        <v>894</v>
      </c>
      <c r="K8" s="8" t="s">
        <v>895</v>
      </c>
      <c r="L8" s="8" t="s">
        <v>896</v>
      </c>
      <c r="M8" s="8" t="s">
        <v>897</v>
      </c>
      <c r="N8" s="8" t="s">
        <v>898</v>
      </c>
      <c r="O8" s="8" t="s">
        <v>899</v>
      </c>
      <c r="P8" s="8" t="s">
        <v>900</v>
      </c>
      <c r="Q8" s="8" t="s">
        <v>901</v>
      </c>
      <c r="R8" s="8" t="s">
        <v>902</v>
      </c>
      <c r="S8" s="8" t="s">
        <v>903</v>
      </c>
      <c r="T8" s="8" t="s">
        <v>904</v>
      </c>
      <c r="U8" s="8" t="s">
        <v>905</v>
      </c>
    </row>
    <row r="9" spans="1:21" ht="30" customHeight="1" x14ac:dyDescent="0.2">
      <c r="A9" s="110" t="s">
        <v>796</v>
      </c>
      <c r="B9" s="111" t="s">
        <v>888</v>
      </c>
      <c r="C9" s="112" t="s">
        <v>797</v>
      </c>
      <c r="D9" s="23" t="s">
        <v>1195</v>
      </c>
      <c r="E9" s="85">
        <v>2031089</v>
      </c>
      <c r="F9" s="85">
        <v>1963608</v>
      </c>
      <c r="G9" s="85">
        <v>1938922</v>
      </c>
      <c r="H9" s="85">
        <v>1906622</v>
      </c>
      <c r="I9" s="85">
        <v>1921130</v>
      </c>
      <c r="J9" s="85">
        <v>1899877</v>
      </c>
      <c r="K9" s="85">
        <v>1829470</v>
      </c>
      <c r="L9" s="85">
        <v>1850804</v>
      </c>
      <c r="M9" s="85">
        <v>1823949</v>
      </c>
      <c r="N9" s="85">
        <v>1802163</v>
      </c>
      <c r="O9" s="85">
        <v>1751838</v>
      </c>
      <c r="P9" s="85">
        <v>1883395</v>
      </c>
      <c r="Q9" s="85">
        <v>1970978</v>
      </c>
      <c r="R9" s="85">
        <v>2074791</v>
      </c>
      <c r="S9" s="85">
        <v>1965823</v>
      </c>
      <c r="T9" s="85">
        <v>1799096</v>
      </c>
      <c r="U9" s="85">
        <v>1809875</v>
      </c>
    </row>
    <row r="10" spans="1:21" ht="30" customHeight="1" x14ac:dyDescent="0.2">
      <c r="A10" s="110" t="s">
        <v>796</v>
      </c>
      <c r="B10" s="111" t="s">
        <v>888</v>
      </c>
      <c r="C10" s="112" t="s">
        <v>797</v>
      </c>
      <c r="D10" s="24" t="s">
        <v>1196</v>
      </c>
      <c r="E10" s="86">
        <v>2265808</v>
      </c>
      <c r="F10" s="86">
        <v>2327084</v>
      </c>
      <c r="G10" s="86">
        <v>2369722</v>
      </c>
      <c r="H10" s="86">
        <v>2260252</v>
      </c>
      <c r="I10" s="86">
        <v>2466094</v>
      </c>
      <c r="J10" s="86">
        <v>2562194</v>
      </c>
      <c r="K10" s="86">
        <v>2586075</v>
      </c>
      <c r="L10" s="86">
        <v>2661201</v>
      </c>
      <c r="M10" s="86">
        <v>2699579</v>
      </c>
      <c r="N10" s="86">
        <v>2638147</v>
      </c>
      <c r="O10" s="86">
        <v>2598553</v>
      </c>
      <c r="P10" s="86">
        <v>2780543</v>
      </c>
      <c r="Q10" s="86">
        <v>2981879</v>
      </c>
      <c r="R10" s="86">
        <v>3145464</v>
      </c>
      <c r="S10" s="86">
        <v>3501615</v>
      </c>
      <c r="T10" s="86">
        <v>3843771</v>
      </c>
      <c r="U10" s="86">
        <v>3949820</v>
      </c>
    </row>
    <row r="11" spans="1:21" ht="30" customHeight="1" x14ac:dyDescent="0.2">
      <c r="A11" s="110" t="s">
        <v>798</v>
      </c>
      <c r="B11" s="111" t="s">
        <v>888</v>
      </c>
      <c r="C11" s="112" t="s">
        <v>799</v>
      </c>
      <c r="D11" s="23" t="s">
        <v>1195</v>
      </c>
      <c r="E11" s="85">
        <v>428</v>
      </c>
      <c r="F11" s="85">
        <v>374</v>
      </c>
      <c r="G11" s="85">
        <v>4826</v>
      </c>
      <c r="H11" s="85">
        <v>14156</v>
      </c>
      <c r="I11" s="85">
        <v>16587</v>
      </c>
      <c r="J11" s="85">
        <v>15089</v>
      </c>
      <c r="K11" s="85">
        <v>9536</v>
      </c>
      <c r="L11" s="85">
        <v>12324</v>
      </c>
      <c r="M11" s="85">
        <v>14118</v>
      </c>
      <c r="N11" s="85">
        <v>14033</v>
      </c>
      <c r="O11" s="85">
        <v>12122</v>
      </c>
      <c r="P11" s="85">
        <v>12941</v>
      </c>
      <c r="Q11" s="85">
        <v>20939</v>
      </c>
      <c r="R11" s="85">
        <v>21223</v>
      </c>
      <c r="S11" s="85">
        <v>21229</v>
      </c>
      <c r="T11" s="85">
        <v>20350</v>
      </c>
      <c r="U11" s="85">
        <v>20248</v>
      </c>
    </row>
    <row r="12" spans="1:21" ht="30" customHeight="1" x14ac:dyDescent="0.2">
      <c r="A12" s="110" t="s">
        <v>798</v>
      </c>
      <c r="B12" s="111" t="s">
        <v>888</v>
      </c>
      <c r="C12" s="112" t="s">
        <v>799</v>
      </c>
      <c r="D12" s="24" t="s">
        <v>1196</v>
      </c>
      <c r="E12" s="86">
        <v>1542</v>
      </c>
      <c r="F12" s="86">
        <v>1314</v>
      </c>
      <c r="G12" s="86">
        <v>4629</v>
      </c>
      <c r="H12" s="86">
        <v>9894</v>
      </c>
      <c r="I12" s="86">
        <v>11633</v>
      </c>
      <c r="J12" s="86">
        <v>12600</v>
      </c>
      <c r="K12" s="86">
        <v>6737</v>
      </c>
      <c r="L12" s="86">
        <v>8449</v>
      </c>
      <c r="M12" s="86">
        <v>10404</v>
      </c>
      <c r="N12" s="86">
        <v>10285</v>
      </c>
      <c r="O12" s="86">
        <v>10700</v>
      </c>
      <c r="P12" s="86">
        <v>10165</v>
      </c>
      <c r="Q12" s="86">
        <v>12719</v>
      </c>
      <c r="R12" s="86">
        <v>13788</v>
      </c>
      <c r="S12" s="86">
        <v>16537</v>
      </c>
      <c r="T12" s="86">
        <v>18007</v>
      </c>
      <c r="U12" s="86">
        <v>17729</v>
      </c>
    </row>
    <row r="14" spans="1:21" x14ac:dyDescent="0.2">
      <c r="A14" s="22" t="s">
        <v>1297</v>
      </c>
    </row>
    <row r="15" spans="1:21" x14ac:dyDescent="0.2">
      <c r="A15" s="21" t="s">
        <v>4</v>
      </c>
    </row>
    <row r="16" spans="1:21" x14ac:dyDescent="0.2">
      <c r="A16" t="s">
        <v>2</v>
      </c>
    </row>
    <row r="17" spans="1:1" x14ac:dyDescent="0.2">
      <c r="A17" t="s">
        <v>937</v>
      </c>
    </row>
  </sheetData>
  <mergeCells count="10">
    <mergeCell ref="A2:U2"/>
    <mergeCell ref="A5:U5"/>
    <mergeCell ref="A8:B8"/>
    <mergeCell ref="C8:D8"/>
    <mergeCell ref="A9:A10"/>
    <mergeCell ref="A11:A12"/>
    <mergeCell ref="B9:B10"/>
    <mergeCell ref="B11:B12"/>
    <mergeCell ref="C9:C10"/>
    <mergeCell ref="C11:C12"/>
  </mergeCells>
  <pageMargins left="0.7" right="0.7" top="0.75" bottom="0.75" header="0.3" footer="0.3"/>
  <pageSetup paperSize="9" orientation="portrait" horizontalDpi="300" verticalDpi="30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U31"/>
  <sheetViews>
    <sheetView showGridLines="0" workbookViewId="0">
      <pane xSplit="4" ySplit="8" topLeftCell="E9" activePane="bottomRight" state="frozen"/>
      <selection pane="topRight"/>
      <selection pane="bottomLeft"/>
      <selection pane="bottomRight"/>
    </sheetView>
  </sheetViews>
  <sheetFormatPr baseColWidth="10" defaultRowHeight="12.75" x14ac:dyDescent="0.2"/>
  <cols>
    <col min="1" max="1" width="12.7109375" customWidth="1"/>
    <col min="2" max="2" width="5.7109375" customWidth="1"/>
    <col min="3" max="3" width="50.7109375" customWidth="1"/>
    <col min="4" max="4" width="8.7109375" customWidth="1"/>
    <col min="5" max="21" width="13.7109375" customWidth="1"/>
  </cols>
  <sheetData>
    <row r="1" spans="1:21" x14ac:dyDescent="0.2">
      <c r="U1" s="2" t="str">
        <f>HYPERLINK("#'Sommaire'!A1", "retour sommaire")</f>
        <v>retour sommaire</v>
      </c>
    </row>
    <row r="2" spans="1:21" ht="15" x14ac:dyDescent="0.2">
      <c r="A2" s="113" t="s">
        <v>1202</v>
      </c>
      <c r="B2" s="114"/>
      <c r="C2" s="114"/>
      <c r="D2" s="114"/>
      <c r="E2" s="114"/>
      <c r="F2" s="114"/>
      <c r="G2" s="114"/>
      <c r="H2" s="114"/>
      <c r="I2" s="114"/>
      <c r="J2" s="114"/>
      <c r="K2" s="114"/>
      <c r="L2" s="114"/>
      <c r="M2" s="114"/>
      <c r="N2" s="114"/>
      <c r="O2" s="114"/>
      <c r="P2" s="114"/>
      <c r="Q2" s="114"/>
      <c r="R2" s="114"/>
      <c r="S2" s="114"/>
      <c r="T2" s="114"/>
      <c r="U2" s="114"/>
    </row>
    <row r="5" spans="1:21" ht="15" x14ac:dyDescent="0.2">
      <c r="A5" s="113" t="s">
        <v>1298</v>
      </c>
      <c r="B5" s="114"/>
      <c r="C5" s="114"/>
      <c r="D5" s="114"/>
      <c r="E5" s="114"/>
      <c r="F5" s="114"/>
      <c r="G5" s="114"/>
      <c r="H5" s="114"/>
      <c r="I5" s="114"/>
      <c r="J5" s="114"/>
      <c r="K5" s="114"/>
      <c r="L5" s="114"/>
      <c r="M5" s="114"/>
      <c r="N5" s="114"/>
      <c r="O5" s="114"/>
      <c r="P5" s="114"/>
      <c r="Q5" s="114"/>
      <c r="R5" s="114"/>
      <c r="S5" s="114"/>
      <c r="T5" s="114"/>
      <c r="U5" s="114"/>
    </row>
    <row r="6" spans="1:21" x14ac:dyDescent="0.2">
      <c r="U6" s="7" t="s">
        <v>1299</v>
      </c>
    </row>
    <row r="7" spans="1:21" x14ac:dyDescent="0.2">
      <c r="U7" s="7" t="s">
        <v>1205</v>
      </c>
    </row>
    <row r="8" spans="1:21" x14ac:dyDescent="0.2">
      <c r="A8" s="107" t="s">
        <v>6</v>
      </c>
      <c r="B8" s="107" t="s">
        <v>1193</v>
      </c>
      <c r="C8" s="107" t="s">
        <v>7</v>
      </c>
      <c r="D8" s="107" t="s">
        <v>1194</v>
      </c>
      <c r="E8" s="8" t="s">
        <v>889</v>
      </c>
      <c r="F8" s="8" t="s">
        <v>890</v>
      </c>
      <c r="G8" s="8" t="s">
        <v>891</v>
      </c>
      <c r="H8" s="8" t="s">
        <v>892</v>
      </c>
      <c r="I8" s="8" t="s">
        <v>893</v>
      </c>
      <c r="J8" s="8" t="s">
        <v>894</v>
      </c>
      <c r="K8" s="8" t="s">
        <v>895</v>
      </c>
      <c r="L8" s="8" t="s">
        <v>896</v>
      </c>
      <c r="M8" s="8" t="s">
        <v>897</v>
      </c>
      <c r="N8" s="8" t="s">
        <v>898</v>
      </c>
      <c r="O8" s="8" t="s">
        <v>899</v>
      </c>
      <c r="P8" s="8" t="s">
        <v>900</v>
      </c>
      <c r="Q8" s="8" t="s">
        <v>901</v>
      </c>
      <c r="R8" s="8" t="s">
        <v>902</v>
      </c>
      <c r="S8" s="8" t="s">
        <v>903</v>
      </c>
      <c r="T8" s="8" t="s">
        <v>904</v>
      </c>
      <c r="U8" s="8" t="s">
        <v>905</v>
      </c>
    </row>
    <row r="9" spans="1:21" ht="30" customHeight="1" x14ac:dyDescent="0.2">
      <c r="A9" s="110" t="s">
        <v>800</v>
      </c>
      <c r="B9" s="111" t="s">
        <v>1198</v>
      </c>
      <c r="C9" s="112" t="s">
        <v>801</v>
      </c>
      <c r="D9" s="23" t="s">
        <v>1195</v>
      </c>
      <c r="E9" s="87">
        <v>414969</v>
      </c>
      <c r="F9" s="87">
        <v>363664</v>
      </c>
      <c r="G9" s="87">
        <v>428605</v>
      </c>
      <c r="H9" s="87">
        <v>455958</v>
      </c>
      <c r="I9" s="87">
        <v>470610</v>
      </c>
      <c r="J9" s="87">
        <v>451812</v>
      </c>
      <c r="K9" s="87">
        <v>435706</v>
      </c>
      <c r="L9" s="87">
        <v>472815</v>
      </c>
      <c r="M9" s="87">
        <v>501414</v>
      </c>
      <c r="N9" s="87">
        <v>552603</v>
      </c>
      <c r="O9" s="87">
        <v>571732</v>
      </c>
      <c r="P9" s="87">
        <v>606238</v>
      </c>
      <c r="Q9" s="87">
        <v>537612.48</v>
      </c>
      <c r="R9" s="87">
        <v>624893.63</v>
      </c>
      <c r="S9" s="87">
        <v>594958.88</v>
      </c>
      <c r="T9" s="87">
        <v>462947.9</v>
      </c>
      <c r="U9" s="87">
        <v>454857.43</v>
      </c>
    </row>
    <row r="10" spans="1:21" ht="30" customHeight="1" x14ac:dyDescent="0.2">
      <c r="A10" s="110" t="s">
        <v>800</v>
      </c>
      <c r="B10" s="111" t="s">
        <v>1198</v>
      </c>
      <c r="C10" s="112" t="s">
        <v>801</v>
      </c>
      <c r="D10" s="24" t="s">
        <v>1196</v>
      </c>
      <c r="E10" s="88">
        <v>1613489</v>
      </c>
      <c r="F10" s="88">
        <v>1433358</v>
      </c>
      <c r="G10" s="88">
        <v>1858821</v>
      </c>
      <c r="H10" s="88">
        <v>2049407</v>
      </c>
      <c r="I10" s="88">
        <v>2391434</v>
      </c>
      <c r="J10" s="88">
        <v>2396816</v>
      </c>
      <c r="K10" s="88">
        <v>2126992</v>
      </c>
      <c r="L10" s="88">
        <v>2580461</v>
      </c>
      <c r="M10" s="88">
        <v>2755342</v>
      </c>
      <c r="N10" s="88">
        <v>3151554</v>
      </c>
      <c r="O10" s="88">
        <v>3210218</v>
      </c>
      <c r="P10" s="88">
        <v>3575317</v>
      </c>
      <c r="Q10" s="88">
        <v>2775521.4389999998</v>
      </c>
      <c r="R10" s="88">
        <v>3631968.06</v>
      </c>
      <c r="S10" s="88">
        <v>3938703</v>
      </c>
      <c r="T10" s="88">
        <v>3346014.76</v>
      </c>
      <c r="U10" s="88">
        <v>2991900.0550000002</v>
      </c>
    </row>
    <row r="11" spans="1:21" ht="30" customHeight="1" x14ac:dyDescent="0.2">
      <c r="A11" s="110" t="s">
        <v>802</v>
      </c>
      <c r="B11" s="111" t="s">
        <v>888</v>
      </c>
      <c r="C11" s="112" t="s">
        <v>803</v>
      </c>
      <c r="D11" s="23" t="s">
        <v>1195</v>
      </c>
      <c r="E11" s="87">
        <v>1356.6</v>
      </c>
      <c r="F11" s="87">
        <v>1195.78</v>
      </c>
      <c r="G11" s="87">
        <v>1399.44</v>
      </c>
      <c r="H11" s="87" t="s">
        <v>1199</v>
      </c>
      <c r="I11" s="87" t="s">
        <v>1199</v>
      </c>
      <c r="J11" s="87" t="s">
        <v>1199</v>
      </c>
      <c r="K11" s="87" t="s">
        <v>1199</v>
      </c>
      <c r="L11" s="87" t="s">
        <v>1199</v>
      </c>
      <c r="M11" s="87" t="s">
        <v>1199</v>
      </c>
      <c r="N11" s="87">
        <v>1945</v>
      </c>
      <c r="O11" s="87">
        <v>2002</v>
      </c>
      <c r="P11" s="87">
        <v>8051</v>
      </c>
      <c r="Q11" s="87">
        <v>46953</v>
      </c>
      <c r="R11" s="87">
        <v>89681</v>
      </c>
      <c r="S11" s="87">
        <v>118500</v>
      </c>
      <c r="T11" s="87">
        <v>134528</v>
      </c>
      <c r="U11" s="87">
        <v>150850</v>
      </c>
    </row>
    <row r="12" spans="1:21" ht="30" customHeight="1" x14ac:dyDescent="0.2">
      <c r="A12" s="110" t="s">
        <v>802</v>
      </c>
      <c r="B12" s="111" t="s">
        <v>888</v>
      </c>
      <c r="C12" s="112" t="s">
        <v>803</v>
      </c>
      <c r="D12" s="24" t="s">
        <v>1196</v>
      </c>
      <c r="E12" s="88">
        <v>3816</v>
      </c>
      <c r="F12" s="88">
        <v>3523.09</v>
      </c>
      <c r="G12" s="88">
        <v>3836.5549999999998</v>
      </c>
      <c r="H12" s="88" t="s">
        <v>1199</v>
      </c>
      <c r="I12" s="88" t="s">
        <v>1199</v>
      </c>
      <c r="J12" s="88" t="s">
        <v>1199</v>
      </c>
      <c r="K12" s="88" t="s">
        <v>1199</v>
      </c>
      <c r="L12" s="88" t="s">
        <v>1199</v>
      </c>
      <c r="M12" s="88" t="s">
        <v>1199</v>
      </c>
      <c r="N12" s="88">
        <v>7356</v>
      </c>
      <c r="O12" s="88">
        <v>7856</v>
      </c>
      <c r="P12" s="88">
        <v>11299.257</v>
      </c>
      <c r="Q12" s="88">
        <v>34174.394</v>
      </c>
      <c r="R12" s="88">
        <v>80349.94</v>
      </c>
      <c r="S12" s="88">
        <v>110858.54300000001</v>
      </c>
      <c r="T12" s="88">
        <v>143238.33600000001</v>
      </c>
      <c r="U12" s="88">
        <v>171961.40299999999</v>
      </c>
    </row>
    <row r="13" spans="1:21" ht="30" customHeight="1" x14ac:dyDescent="0.2">
      <c r="A13" s="110" t="s">
        <v>804</v>
      </c>
      <c r="B13" s="111" t="s">
        <v>888</v>
      </c>
      <c r="C13" s="112" t="s">
        <v>805</v>
      </c>
      <c r="D13" s="23" t="s">
        <v>1195</v>
      </c>
      <c r="E13" s="87">
        <v>197133</v>
      </c>
      <c r="F13" s="87">
        <v>235604</v>
      </c>
      <c r="G13" s="87">
        <v>247478</v>
      </c>
      <c r="H13" s="87">
        <v>247478</v>
      </c>
      <c r="I13" s="87">
        <v>342399.7</v>
      </c>
      <c r="J13" s="87">
        <v>307841.56</v>
      </c>
      <c r="K13" s="87">
        <v>315624.52</v>
      </c>
      <c r="L13" s="87">
        <v>354901.43</v>
      </c>
      <c r="M13" s="87">
        <v>385522.24</v>
      </c>
      <c r="N13" s="87">
        <v>415430</v>
      </c>
      <c r="O13" s="87">
        <v>411382</v>
      </c>
      <c r="P13" s="87">
        <v>419453</v>
      </c>
      <c r="Q13" s="87">
        <v>461588</v>
      </c>
      <c r="R13" s="87">
        <v>442743</v>
      </c>
      <c r="S13" s="87">
        <v>475221</v>
      </c>
      <c r="T13" s="87">
        <v>444534</v>
      </c>
      <c r="U13" s="87">
        <v>428748</v>
      </c>
    </row>
    <row r="14" spans="1:21" ht="30" customHeight="1" x14ac:dyDescent="0.2">
      <c r="A14" s="110" t="s">
        <v>804</v>
      </c>
      <c r="B14" s="111" t="s">
        <v>888</v>
      </c>
      <c r="C14" s="112" t="s">
        <v>805</v>
      </c>
      <c r="D14" s="24" t="s">
        <v>1196</v>
      </c>
      <c r="E14" s="88">
        <v>77338</v>
      </c>
      <c r="F14" s="88">
        <v>94510</v>
      </c>
      <c r="G14" s="88">
        <v>115232</v>
      </c>
      <c r="H14" s="88">
        <v>115232</v>
      </c>
      <c r="I14" s="88">
        <v>176179.05</v>
      </c>
      <c r="J14" s="88">
        <v>175298.95300000001</v>
      </c>
      <c r="K14" s="88">
        <v>193580</v>
      </c>
      <c r="L14" s="88">
        <v>225013</v>
      </c>
      <c r="M14" s="88">
        <v>252705.87700000001</v>
      </c>
      <c r="N14" s="88">
        <v>273011</v>
      </c>
      <c r="O14" s="88">
        <v>278175</v>
      </c>
      <c r="P14" s="88">
        <v>294877.45799999998</v>
      </c>
      <c r="Q14" s="88">
        <v>332178.44900000002</v>
      </c>
      <c r="R14" s="88">
        <v>353099.82900000003</v>
      </c>
      <c r="S14" s="88">
        <v>375170.17099999997</v>
      </c>
      <c r="T14" s="88">
        <v>400291.6</v>
      </c>
      <c r="U14" s="88">
        <v>396861.37300000002</v>
      </c>
    </row>
    <row r="15" spans="1:21" ht="30" customHeight="1" x14ac:dyDescent="0.2">
      <c r="A15" s="110" t="s">
        <v>806</v>
      </c>
      <c r="B15" s="111" t="s">
        <v>888</v>
      </c>
      <c r="C15" s="112" t="s">
        <v>807</v>
      </c>
      <c r="D15" s="23" t="s">
        <v>1195</v>
      </c>
      <c r="E15" s="87">
        <v>22320</v>
      </c>
      <c r="F15" s="87">
        <v>19004.89</v>
      </c>
      <c r="G15" s="87">
        <v>21150.799999999999</v>
      </c>
      <c r="H15" s="87">
        <v>26286</v>
      </c>
      <c r="I15" s="87">
        <v>25587.3</v>
      </c>
      <c r="J15" s="87">
        <v>25736.14</v>
      </c>
      <c r="K15" s="87">
        <v>24424.89</v>
      </c>
      <c r="L15" s="87">
        <v>25509.07</v>
      </c>
      <c r="M15" s="87">
        <v>27546.23</v>
      </c>
      <c r="N15" s="87">
        <v>28556</v>
      </c>
      <c r="O15" s="87">
        <v>31498</v>
      </c>
      <c r="P15" s="87">
        <v>38060</v>
      </c>
      <c r="Q15" s="87">
        <v>48201</v>
      </c>
      <c r="R15" s="87">
        <v>47536</v>
      </c>
      <c r="S15" s="87">
        <v>48240</v>
      </c>
      <c r="T15" s="87">
        <v>46023</v>
      </c>
      <c r="U15" s="87">
        <v>49386</v>
      </c>
    </row>
    <row r="16" spans="1:21" ht="30" customHeight="1" x14ac:dyDescent="0.2">
      <c r="A16" s="110" t="s">
        <v>806</v>
      </c>
      <c r="B16" s="111" t="s">
        <v>888</v>
      </c>
      <c r="C16" s="112" t="s">
        <v>807</v>
      </c>
      <c r="D16" s="24" t="s">
        <v>1196</v>
      </c>
      <c r="E16" s="88">
        <v>9581.65</v>
      </c>
      <c r="F16" s="88">
        <v>8730.08</v>
      </c>
      <c r="G16" s="88">
        <v>7978.125</v>
      </c>
      <c r="H16" s="88">
        <v>12496</v>
      </c>
      <c r="I16" s="88">
        <v>12652.27</v>
      </c>
      <c r="J16" s="88">
        <v>12525.191000000001</v>
      </c>
      <c r="K16" s="88">
        <v>14002.64</v>
      </c>
      <c r="L16" s="88">
        <v>14582.009</v>
      </c>
      <c r="M16" s="88">
        <v>15606.455</v>
      </c>
      <c r="N16" s="88">
        <v>17230</v>
      </c>
      <c r="O16" s="88">
        <v>20560</v>
      </c>
      <c r="P16" s="88">
        <v>24526.026000000002</v>
      </c>
      <c r="Q16" s="88">
        <v>33041.248</v>
      </c>
      <c r="R16" s="88">
        <v>43378.106</v>
      </c>
      <c r="S16" s="88">
        <v>46789.82</v>
      </c>
      <c r="T16" s="88">
        <v>48663.612000000001</v>
      </c>
      <c r="U16" s="88">
        <v>44030.671000000002</v>
      </c>
    </row>
    <row r="17" spans="1:21" ht="30" customHeight="1" x14ac:dyDescent="0.2">
      <c r="A17" s="110" t="s">
        <v>808</v>
      </c>
      <c r="B17" s="111" t="s">
        <v>888</v>
      </c>
      <c r="C17" s="112" t="s">
        <v>809</v>
      </c>
      <c r="D17" s="23" t="s">
        <v>1195</v>
      </c>
      <c r="E17" s="87">
        <v>222500</v>
      </c>
      <c r="F17" s="87">
        <v>258985.64</v>
      </c>
      <c r="G17" s="87">
        <v>257360.67</v>
      </c>
      <c r="H17" s="87" t="s">
        <v>1199</v>
      </c>
      <c r="I17" s="87" t="s">
        <v>1199</v>
      </c>
      <c r="J17" s="87" t="s">
        <v>1199</v>
      </c>
      <c r="K17" s="87" t="s">
        <v>1199</v>
      </c>
      <c r="L17" s="87">
        <v>355112.8</v>
      </c>
      <c r="M17" s="87" t="s">
        <v>1199</v>
      </c>
      <c r="N17" s="87" t="s">
        <v>1199</v>
      </c>
      <c r="O17" s="87">
        <v>326731</v>
      </c>
      <c r="P17" s="87">
        <v>335550</v>
      </c>
      <c r="Q17" s="87">
        <v>314227</v>
      </c>
      <c r="R17" s="87" t="s">
        <v>1199</v>
      </c>
      <c r="S17" s="87">
        <v>314875</v>
      </c>
      <c r="T17" s="87">
        <v>299478</v>
      </c>
      <c r="U17" s="87">
        <v>354690</v>
      </c>
    </row>
    <row r="18" spans="1:21" ht="30" customHeight="1" x14ac:dyDescent="0.2">
      <c r="A18" s="110" t="s">
        <v>808</v>
      </c>
      <c r="B18" s="111" t="s">
        <v>888</v>
      </c>
      <c r="C18" s="112" t="s">
        <v>809</v>
      </c>
      <c r="D18" s="24" t="s">
        <v>1196</v>
      </c>
      <c r="E18" s="88">
        <v>500156</v>
      </c>
      <c r="F18" s="88">
        <v>525558.38</v>
      </c>
      <c r="G18" s="88">
        <v>576464.14099999995</v>
      </c>
      <c r="H18" s="88" t="s">
        <v>1199</v>
      </c>
      <c r="I18" s="88" t="s">
        <v>1199</v>
      </c>
      <c r="J18" s="88" t="s">
        <v>1199</v>
      </c>
      <c r="K18" s="88" t="s">
        <v>1199</v>
      </c>
      <c r="L18" s="88">
        <v>598091.46699999995</v>
      </c>
      <c r="M18" s="88" t="s">
        <v>1199</v>
      </c>
      <c r="N18" s="88" t="s">
        <v>1199</v>
      </c>
      <c r="O18" s="88">
        <v>530235</v>
      </c>
      <c r="P18" s="88">
        <v>527591.82700000005</v>
      </c>
      <c r="Q18" s="88">
        <v>488170.61900000001</v>
      </c>
      <c r="R18" s="88" t="s">
        <v>1199</v>
      </c>
      <c r="S18" s="88">
        <v>661754.01399999997</v>
      </c>
      <c r="T18" s="88">
        <v>628587.40300000005</v>
      </c>
      <c r="U18" s="88">
        <v>712331.98899999994</v>
      </c>
    </row>
    <row r="19" spans="1:21" ht="30" customHeight="1" x14ac:dyDescent="0.2">
      <c r="A19" s="110" t="s">
        <v>810</v>
      </c>
      <c r="B19" s="111" t="s">
        <v>888</v>
      </c>
      <c r="C19" s="112" t="s">
        <v>811</v>
      </c>
      <c r="D19" s="23" t="s">
        <v>1195</v>
      </c>
      <c r="E19" s="87">
        <v>44368</v>
      </c>
      <c r="F19" s="87">
        <v>49184.92</v>
      </c>
      <c r="G19" s="87">
        <v>47412.98</v>
      </c>
      <c r="H19" s="87">
        <v>42821</v>
      </c>
      <c r="I19" s="87">
        <v>37599.57</v>
      </c>
      <c r="J19" s="87">
        <v>42111.21</v>
      </c>
      <c r="K19" s="87">
        <v>37692.36</v>
      </c>
      <c r="L19" s="87">
        <v>38221.360000000001</v>
      </c>
      <c r="M19" s="87">
        <v>35786</v>
      </c>
      <c r="N19" s="87">
        <v>36568</v>
      </c>
      <c r="O19" s="87">
        <v>30101</v>
      </c>
      <c r="P19" s="87">
        <v>30996</v>
      </c>
      <c r="Q19" s="87">
        <v>26165</v>
      </c>
      <c r="R19" s="87">
        <v>33446</v>
      </c>
      <c r="S19" s="87">
        <v>34650</v>
      </c>
      <c r="T19" s="87">
        <v>31087</v>
      </c>
      <c r="U19" s="87">
        <v>25823</v>
      </c>
    </row>
    <row r="20" spans="1:21" ht="30" customHeight="1" x14ac:dyDescent="0.2">
      <c r="A20" s="110" t="s">
        <v>810</v>
      </c>
      <c r="B20" s="111" t="s">
        <v>888</v>
      </c>
      <c r="C20" s="112" t="s">
        <v>811</v>
      </c>
      <c r="D20" s="24" t="s">
        <v>1196</v>
      </c>
      <c r="E20" s="88">
        <v>59495.839999999997</v>
      </c>
      <c r="F20" s="88">
        <v>56274.286</v>
      </c>
      <c r="G20" s="88">
        <v>63756.008000000002</v>
      </c>
      <c r="H20" s="88">
        <v>63050.707999999999</v>
      </c>
      <c r="I20" s="88">
        <v>54958.159</v>
      </c>
      <c r="J20" s="88">
        <v>66829.581000000006</v>
      </c>
      <c r="K20" s="88">
        <v>79557.31</v>
      </c>
      <c r="L20" s="88">
        <v>61878.055</v>
      </c>
      <c r="M20" s="88">
        <v>60559.027000000002</v>
      </c>
      <c r="N20" s="88">
        <v>68523</v>
      </c>
      <c r="O20" s="88">
        <v>53158</v>
      </c>
      <c r="P20" s="88">
        <v>54809.425999999999</v>
      </c>
      <c r="Q20" s="88">
        <v>44766.351999999999</v>
      </c>
      <c r="R20" s="88">
        <v>57967.605000000003</v>
      </c>
      <c r="S20" s="88">
        <v>62859.161</v>
      </c>
      <c r="T20" s="88">
        <v>57350.264000000003</v>
      </c>
      <c r="U20" s="88">
        <v>51587.519999999997</v>
      </c>
    </row>
    <row r="21" spans="1:21" ht="30" customHeight="1" x14ac:dyDescent="0.2">
      <c r="A21" s="110" t="s">
        <v>812</v>
      </c>
      <c r="B21" s="111" t="s">
        <v>888</v>
      </c>
      <c r="C21" s="112" t="s">
        <v>813</v>
      </c>
      <c r="D21" s="23" t="s">
        <v>1195</v>
      </c>
      <c r="E21" s="87" t="s">
        <v>1199</v>
      </c>
      <c r="F21" s="87">
        <v>923.25</v>
      </c>
      <c r="G21" s="87">
        <v>0</v>
      </c>
      <c r="H21" s="87">
        <v>0</v>
      </c>
      <c r="I21" s="87">
        <v>0</v>
      </c>
      <c r="J21" s="87">
        <v>0</v>
      </c>
      <c r="K21" s="87">
        <v>0</v>
      </c>
      <c r="L21" s="87">
        <v>0</v>
      </c>
      <c r="M21" s="87">
        <v>0</v>
      </c>
      <c r="N21" s="87">
        <v>0</v>
      </c>
      <c r="O21" s="87">
        <v>0</v>
      </c>
      <c r="P21" s="87">
        <v>0</v>
      </c>
      <c r="Q21" s="87">
        <v>449985</v>
      </c>
      <c r="R21" s="87" t="s">
        <v>1199</v>
      </c>
      <c r="S21" s="87">
        <v>378651</v>
      </c>
      <c r="T21" s="87">
        <v>275785</v>
      </c>
      <c r="U21" s="87">
        <v>256031</v>
      </c>
    </row>
    <row r="22" spans="1:21" ht="30" customHeight="1" x14ac:dyDescent="0.2">
      <c r="A22" s="110" t="s">
        <v>812</v>
      </c>
      <c r="B22" s="111" t="s">
        <v>888</v>
      </c>
      <c r="C22" s="112" t="s">
        <v>813</v>
      </c>
      <c r="D22" s="24" t="s">
        <v>1196</v>
      </c>
      <c r="E22" s="88" t="s">
        <v>1199</v>
      </c>
      <c r="F22" s="88">
        <v>462.916</v>
      </c>
      <c r="G22" s="88">
        <v>0</v>
      </c>
      <c r="H22" s="88">
        <v>0</v>
      </c>
      <c r="I22" s="88">
        <v>0</v>
      </c>
      <c r="J22" s="88">
        <v>0</v>
      </c>
      <c r="K22" s="88">
        <v>0</v>
      </c>
      <c r="L22" s="88">
        <v>0</v>
      </c>
      <c r="M22" s="88">
        <v>0</v>
      </c>
      <c r="N22" s="88">
        <v>0</v>
      </c>
      <c r="O22" s="88">
        <v>0</v>
      </c>
      <c r="P22" s="88">
        <v>0</v>
      </c>
      <c r="Q22" s="88">
        <v>59255.540999999997</v>
      </c>
      <c r="R22" s="88" t="s">
        <v>1199</v>
      </c>
      <c r="S22" s="88">
        <v>56805.591999999997</v>
      </c>
      <c r="T22" s="88">
        <v>50700.608</v>
      </c>
      <c r="U22" s="88">
        <v>55407.631999999998</v>
      </c>
    </row>
    <row r="23" spans="1:21" ht="30" customHeight="1" x14ac:dyDescent="0.2">
      <c r="A23" s="110" t="s">
        <v>814</v>
      </c>
      <c r="B23" s="111" t="s">
        <v>888</v>
      </c>
      <c r="C23" s="112" t="s">
        <v>815</v>
      </c>
      <c r="D23" s="23" t="s">
        <v>1195</v>
      </c>
      <c r="E23" s="87">
        <v>782923</v>
      </c>
      <c r="F23" s="87">
        <v>692952.23</v>
      </c>
      <c r="G23" s="87">
        <v>728476.1</v>
      </c>
      <c r="H23" s="87">
        <v>816745</v>
      </c>
      <c r="I23" s="87">
        <v>648078.16</v>
      </c>
      <c r="J23" s="87">
        <v>704273.19</v>
      </c>
      <c r="K23" s="87">
        <v>661434.69999999995</v>
      </c>
      <c r="L23" s="87">
        <v>676058.05</v>
      </c>
      <c r="M23" s="87">
        <v>632117.5</v>
      </c>
      <c r="N23" s="87">
        <v>619086</v>
      </c>
      <c r="O23" s="87">
        <v>615988</v>
      </c>
      <c r="P23" s="87">
        <v>612175</v>
      </c>
      <c r="Q23" s="87">
        <v>607800</v>
      </c>
      <c r="R23" s="87">
        <v>605569</v>
      </c>
      <c r="S23" s="87">
        <v>630580</v>
      </c>
      <c r="T23" s="87">
        <v>591211</v>
      </c>
      <c r="U23" s="87">
        <v>587416</v>
      </c>
    </row>
    <row r="24" spans="1:21" ht="30" customHeight="1" x14ac:dyDescent="0.2">
      <c r="A24" s="110" t="s">
        <v>814</v>
      </c>
      <c r="B24" s="111" t="s">
        <v>888</v>
      </c>
      <c r="C24" s="112" t="s">
        <v>815</v>
      </c>
      <c r="D24" s="24" t="s">
        <v>1196</v>
      </c>
      <c r="E24" s="88">
        <v>924733.6</v>
      </c>
      <c r="F24" s="88">
        <v>868350</v>
      </c>
      <c r="G24" s="88">
        <v>924866.79</v>
      </c>
      <c r="H24" s="88">
        <v>1131006</v>
      </c>
      <c r="I24" s="88">
        <v>865516.41099999996</v>
      </c>
      <c r="J24" s="88">
        <v>926128.78500000003</v>
      </c>
      <c r="K24" s="88">
        <v>878524</v>
      </c>
      <c r="L24" s="88">
        <v>811617</v>
      </c>
      <c r="M24" s="88">
        <v>811423.62</v>
      </c>
      <c r="N24" s="88">
        <v>776147</v>
      </c>
      <c r="O24" s="88">
        <v>776270</v>
      </c>
      <c r="P24" s="88">
        <v>780028.31499999994</v>
      </c>
      <c r="Q24" s="88">
        <v>818209.97400000005</v>
      </c>
      <c r="R24" s="88">
        <v>971114.84100000001</v>
      </c>
      <c r="S24" s="88">
        <v>1056681.1910000001</v>
      </c>
      <c r="T24" s="88">
        <v>1038169.459</v>
      </c>
      <c r="U24" s="88">
        <v>1066443.75</v>
      </c>
    </row>
    <row r="26" spans="1:21" x14ac:dyDescent="0.2">
      <c r="A26" s="21" t="s">
        <v>1300</v>
      </c>
    </row>
    <row r="27" spans="1:21" x14ac:dyDescent="0.2">
      <c r="A27" s="21" t="s">
        <v>1301</v>
      </c>
    </row>
    <row r="28" spans="1:21" x14ac:dyDescent="0.2">
      <c r="A28" s="22" t="s">
        <v>1302</v>
      </c>
    </row>
    <row r="29" spans="1:21" x14ac:dyDescent="0.2">
      <c r="A29" s="21" t="s">
        <v>4</v>
      </c>
    </row>
    <row r="30" spans="1:21" x14ac:dyDescent="0.2">
      <c r="A30" t="s">
        <v>2</v>
      </c>
    </row>
    <row r="31" spans="1:21" x14ac:dyDescent="0.2">
      <c r="A31" t="s">
        <v>937</v>
      </c>
    </row>
  </sheetData>
  <mergeCells count="28">
    <mergeCell ref="A2:U2"/>
    <mergeCell ref="A5:U5"/>
    <mergeCell ref="C15:C16"/>
    <mergeCell ref="C17:C18"/>
    <mergeCell ref="C19:C20"/>
    <mergeCell ref="C21:C22"/>
    <mergeCell ref="C23:C24"/>
    <mergeCell ref="B15:B16"/>
    <mergeCell ref="B17:B18"/>
    <mergeCell ref="B19:B20"/>
    <mergeCell ref="B21:B22"/>
    <mergeCell ref="B23:B24"/>
    <mergeCell ref="A15:A16"/>
    <mergeCell ref="A17:A18"/>
    <mergeCell ref="A19:A20"/>
    <mergeCell ref="A21:A22"/>
    <mergeCell ref="A23:A24"/>
    <mergeCell ref="A8:B8"/>
    <mergeCell ref="C8:D8"/>
    <mergeCell ref="A9:A10"/>
    <mergeCell ref="A11:A12"/>
    <mergeCell ref="A13:A14"/>
    <mergeCell ref="B9:B10"/>
    <mergeCell ref="B11:B12"/>
    <mergeCell ref="B13:B14"/>
    <mergeCell ref="C9:C10"/>
    <mergeCell ref="C11:C12"/>
    <mergeCell ref="C13:C14"/>
  </mergeCells>
  <pageMargins left="0.7" right="0.7" top="0.75" bottom="0.75" header="0.3" footer="0.3"/>
  <pageSetup paperSize="9" orientation="portrait" horizontalDpi="300" verticalDpi="30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U23"/>
  <sheetViews>
    <sheetView showGridLines="0" workbookViewId="0">
      <pane xSplit="4" ySplit="8" topLeftCell="E9" activePane="bottomRight" state="frozen"/>
      <selection pane="topRight"/>
      <selection pane="bottomLeft"/>
      <selection pane="bottomRight"/>
    </sheetView>
  </sheetViews>
  <sheetFormatPr baseColWidth="10" defaultRowHeight="12.75" x14ac:dyDescent="0.2"/>
  <cols>
    <col min="1" max="1" width="12.7109375" customWidth="1"/>
    <col min="2" max="2" width="5.7109375" customWidth="1"/>
    <col min="3" max="3" width="50.7109375" customWidth="1"/>
    <col min="4" max="4" width="8.7109375" customWidth="1"/>
    <col min="5" max="21" width="13.7109375" customWidth="1"/>
  </cols>
  <sheetData>
    <row r="1" spans="1:21" x14ac:dyDescent="0.2">
      <c r="U1" s="2" t="str">
        <f>HYPERLINK("#'Sommaire'!A1", "retour sommaire")</f>
        <v>retour sommaire</v>
      </c>
    </row>
    <row r="2" spans="1:21" ht="15" x14ac:dyDescent="0.2">
      <c r="A2" s="113" t="s">
        <v>1202</v>
      </c>
      <c r="B2" s="114"/>
      <c r="C2" s="114"/>
      <c r="D2" s="114"/>
      <c r="E2" s="114"/>
      <c r="F2" s="114"/>
      <c r="G2" s="114"/>
      <c r="H2" s="114"/>
      <c r="I2" s="114"/>
      <c r="J2" s="114"/>
      <c r="K2" s="114"/>
      <c r="L2" s="114"/>
      <c r="M2" s="114"/>
      <c r="N2" s="114"/>
      <c r="O2" s="114"/>
      <c r="P2" s="114"/>
      <c r="Q2" s="114"/>
      <c r="R2" s="114"/>
      <c r="S2" s="114"/>
      <c r="T2" s="114"/>
      <c r="U2" s="114"/>
    </row>
    <row r="5" spans="1:21" ht="15" x14ac:dyDescent="0.2">
      <c r="A5" s="113" t="s">
        <v>1303</v>
      </c>
      <c r="B5" s="114"/>
      <c r="C5" s="114"/>
      <c r="D5" s="114"/>
      <c r="E5" s="114"/>
      <c r="F5" s="114"/>
      <c r="G5" s="114"/>
      <c r="H5" s="114"/>
      <c r="I5" s="114"/>
      <c r="J5" s="114"/>
      <c r="K5" s="114"/>
      <c r="L5" s="114"/>
      <c r="M5" s="114"/>
      <c r="N5" s="114"/>
      <c r="O5" s="114"/>
      <c r="P5" s="114"/>
      <c r="Q5" s="114"/>
      <c r="R5" s="114"/>
      <c r="S5" s="114"/>
      <c r="T5" s="114"/>
      <c r="U5" s="114"/>
    </row>
    <row r="6" spans="1:21" x14ac:dyDescent="0.2">
      <c r="U6" s="7" t="s">
        <v>1233</v>
      </c>
    </row>
    <row r="7" spans="1:21" x14ac:dyDescent="0.2">
      <c r="U7" s="7" t="s">
        <v>1205</v>
      </c>
    </row>
    <row r="8" spans="1:21" x14ac:dyDescent="0.2">
      <c r="A8" s="107" t="s">
        <v>6</v>
      </c>
      <c r="B8" s="107" t="s">
        <v>1193</v>
      </c>
      <c r="C8" s="107" t="s">
        <v>7</v>
      </c>
      <c r="D8" s="107" t="s">
        <v>1194</v>
      </c>
      <c r="E8" s="8" t="s">
        <v>889</v>
      </c>
      <c r="F8" s="8" t="s">
        <v>890</v>
      </c>
      <c r="G8" s="8" t="s">
        <v>891</v>
      </c>
      <c r="H8" s="8" t="s">
        <v>892</v>
      </c>
      <c r="I8" s="8" t="s">
        <v>893</v>
      </c>
      <c r="J8" s="8" t="s">
        <v>894</v>
      </c>
      <c r="K8" s="8" t="s">
        <v>895</v>
      </c>
      <c r="L8" s="8" t="s">
        <v>896</v>
      </c>
      <c r="M8" s="8" t="s">
        <v>897</v>
      </c>
      <c r="N8" s="8" t="s">
        <v>898</v>
      </c>
      <c r="O8" s="8" t="s">
        <v>899</v>
      </c>
      <c r="P8" s="8" t="s">
        <v>900</v>
      </c>
      <c r="Q8" s="8" t="s">
        <v>901</v>
      </c>
      <c r="R8" s="8" t="s">
        <v>902</v>
      </c>
      <c r="S8" s="8" t="s">
        <v>903</v>
      </c>
      <c r="T8" s="8" t="s">
        <v>904</v>
      </c>
      <c r="U8" s="8" t="s">
        <v>905</v>
      </c>
    </row>
    <row r="9" spans="1:21" ht="30" customHeight="1" x14ac:dyDescent="0.2">
      <c r="A9" s="110" t="s">
        <v>816</v>
      </c>
      <c r="B9" s="111" t="s">
        <v>888</v>
      </c>
      <c r="C9" s="112" t="s">
        <v>817</v>
      </c>
      <c r="D9" s="23" t="s">
        <v>1195</v>
      </c>
      <c r="E9" s="89">
        <v>2419779.44</v>
      </c>
      <c r="F9" s="89">
        <v>2199979.6</v>
      </c>
      <c r="G9" s="89">
        <v>2396090.27</v>
      </c>
      <c r="H9" s="89">
        <v>2422255.91</v>
      </c>
      <c r="I9" s="89">
        <v>2316278.39</v>
      </c>
      <c r="J9" s="89">
        <v>2287302.83</v>
      </c>
      <c r="K9" s="89">
        <v>2303524.23</v>
      </c>
      <c r="L9" s="89">
        <v>2344011.8199999998</v>
      </c>
      <c r="M9" s="89">
        <v>2295272.77</v>
      </c>
      <c r="N9" s="89">
        <v>2305345</v>
      </c>
      <c r="O9" s="89">
        <v>2266876</v>
      </c>
      <c r="P9" s="89">
        <v>2230036.8199999998</v>
      </c>
      <c r="Q9" s="89">
        <v>1830427.64</v>
      </c>
      <c r="R9" s="89">
        <v>2404973.5099999998</v>
      </c>
      <c r="S9" s="89">
        <v>2441573.77</v>
      </c>
      <c r="T9" s="89">
        <v>2242326.36</v>
      </c>
      <c r="U9" s="89">
        <v>2037830.41</v>
      </c>
    </row>
    <row r="10" spans="1:21" ht="30" customHeight="1" x14ac:dyDescent="0.2">
      <c r="A10" s="110" t="s">
        <v>816</v>
      </c>
      <c r="B10" s="111" t="s">
        <v>888</v>
      </c>
      <c r="C10" s="112" t="s">
        <v>817</v>
      </c>
      <c r="D10" s="24" t="s">
        <v>1196</v>
      </c>
      <c r="E10" s="90">
        <v>4439671.2180000003</v>
      </c>
      <c r="F10" s="90">
        <v>3728476.003</v>
      </c>
      <c r="G10" s="90">
        <v>4107757.0159999998</v>
      </c>
      <c r="H10" s="90">
        <v>4408201.4280000003</v>
      </c>
      <c r="I10" s="90">
        <v>4385449.2680000002</v>
      </c>
      <c r="J10" s="90">
        <v>4364331.358</v>
      </c>
      <c r="K10" s="90">
        <v>4495431.8629999999</v>
      </c>
      <c r="L10" s="90">
        <v>4736289.3119999999</v>
      </c>
      <c r="M10" s="90">
        <v>4710702.932</v>
      </c>
      <c r="N10" s="90">
        <v>4874781</v>
      </c>
      <c r="O10" s="90">
        <v>4890266</v>
      </c>
      <c r="P10" s="90">
        <v>5052938.0449999999</v>
      </c>
      <c r="Q10" s="90">
        <v>4207887.608</v>
      </c>
      <c r="R10" s="90">
        <v>5705281.2999999998</v>
      </c>
      <c r="S10" s="90">
        <v>6327857.5630000001</v>
      </c>
      <c r="T10" s="90">
        <v>6410915.125</v>
      </c>
      <c r="U10" s="90">
        <v>5849568.7259999998</v>
      </c>
    </row>
    <row r="11" spans="1:21" ht="30" customHeight="1" x14ac:dyDescent="0.2">
      <c r="A11" s="110" t="s">
        <v>818</v>
      </c>
      <c r="B11" s="111" t="s">
        <v>1198</v>
      </c>
      <c r="C11" s="112" t="s">
        <v>819</v>
      </c>
      <c r="D11" s="23" t="s">
        <v>1195</v>
      </c>
      <c r="E11" s="89" t="s">
        <v>1200</v>
      </c>
      <c r="F11" s="89" t="s">
        <v>1200</v>
      </c>
      <c r="G11" s="89">
        <v>1027442</v>
      </c>
      <c r="H11" s="89">
        <v>1049803</v>
      </c>
      <c r="I11" s="89">
        <v>1088423</v>
      </c>
      <c r="J11" s="89">
        <v>1070752</v>
      </c>
      <c r="K11" s="89">
        <v>1016739</v>
      </c>
      <c r="L11" s="89">
        <v>1127549</v>
      </c>
      <c r="M11" s="89">
        <v>996193</v>
      </c>
      <c r="N11" s="89">
        <v>989185</v>
      </c>
      <c r="O11" s="89">
        <v>856116</v>
      </c>
      <c r="P11" s="89">
        <v>842028</v>
      </c>
      <c r="Q11" s="89">
        <v>880918</v>
      </c>
      <c r="R11" s="89">
        <v>853088.31</v>
      </c>
      <c r="S11" s="89">
        <v>881142.49</v>
      </c>
      <c r="T11" s="89">
        <v>876812.61</v>
      </c>
      <c r="U11" s="89">
        <v>849958.33</v>
      </c>
    </row>
    <row r="12" spans="1:21" ht="30" customHeight="1" x14ac:dyDescent="0.2">
      <c r="A12" s="110" t="s">
        <v>818</v>
      </c>
      <c r="B12" s="111" t="s">
        <v>1198</v>
      </c>
      <c r="C12" s="112" t="s">
        <v>819</v>
      </c>
      <c r="D12" s="24" t="s">
        <v>1196</v>
      </c>
      <c r="E12" s="90" t="s">
        <v>1200</v>
      </c>
      <c r="F12" s="90" t="s">
        <v>1200</v>
      </c>
      <c r="G12" s="90">
        <v>252373</v>
      </c>
      <c r="H12" s="90">
        <v>272047</v>
      </c>
      <c r="I12" s="90">
        <v>292582</v>
      </c>
      <c r="J12" s="90">
        <v>294206</v>
      </c>
      <c r="K12" s="90">
        <v>304197.74300000002</v>
      </c>
      <c r="L12" s="90">
        <v>322683.538</v>
      </c>
      <c r="M12" s="90">
        <v>334812.065</v>
      </c>
      <c r="N12" s="90">
        <v>341653</v>
      </c>
      <c r="O12" s="90">
        <v>284284</v>
      </c>
      <c r="P12" s="90">
        <v>207319.622</v>
      </c>
      <c r="Q12" s="90">
        <v>222391.74900000001</v>
      </c>
      <c r="R12" s="90">
        <v>248142.603</v>
      </c>
      <c r="S12" s="90">
        <v>265536.96500000003</v>
      </c>
      <c r="T12" s="90">
        <v>226512.37700000001</v>
      </c>
      <c r="U12" s="90">
        <v>195910.405</v>
      </c>
    </row>
    <row r="13" spans="1:21" ht="30" customHeight="1" x14ac:dyDescent="0.2">
      <c r="A13" s="110" t="s">
        <v>820</v>
      </c>
      <c r="B13" s="111" t="s">
        <v>1211</v>
      </c>
      <c r="C13" s="112" t="s">
        <v>821</v>
      </c>
      <c r="D13" s="23" t="s">
        <v>1195</v>
      </c>
      <c r="E13" s="89">
        <v>774333</v>
      </c>
      <c r="F13" s="89">
        <v>1009962</v>
      </c>
      <c r="G13" s="89" t="s">
        <v>1200</v>
      </c>
      <c r="H13" s="89" t="s">
        <v>1200</v>
      </c>
      <c r="I13" s="89" t="s">
        <v>1200</v>
      </c>
      <c r="J13" s="89" t="s">
        <v>1200</v>
      </c>
      <c r="K13" s="89" t="s">
        <v>1200</v>
      </c>
      <c r="L13" s="89" t="s">
        <v>1200</v>
      </c>
      <c r="M13" s="89" t="s">
        <v>1200</v>
      </c>
      <c r="N13" s="89" t="s">
        <v>1200</v>
      </c>
      <c r="O13" s="89" t="s">
        <v>1200</v>
      </c>
      <c r="P13" s="89" t="s">
        <v>1200</v>
      </c>
      <c r="Q13" s="89" t="s">
        <v>1200</v>
      </c>
      <c r="R13" s="89" t="s">
        <v>1200</v>
      </c>
      <c r="S13" s="89" t="s">
        <v>1200</v>
      </c>
      <c r="T13" s="89" t="s">
        <v>1200</v>
      </c>
      <c r="U13" s="89" t="s">
        <v>1200</v>
      </c>
    </row>
    <row r="14" spans="1:21" ht="30" customHeight="1" x14ac:dyDescent="0.2">
      <c r="A14" s="110" t="s">
        <v>820</v>
      </c>
      <c r="B14" s="111" t="s">
        <v>1211</v>
      </c>
      <c r="C14" s="112" t="s">
        <v>821</v>
      </c>
      <c r="D14" s="24" t="s">
        <v>1196</v>
      </c>
      <c r="E14" s="90">
        <v>183882</v>
      </c>
      <c r="F14" s="90">
        <v>245024</v>
      </c>
      <c r="G14" s="90" t="s">
        <v>1200</v>
      </c>
      <c r="H14" s="90" t="s">
        <v>1200</v>
      </c>
      <c r="I14" s="90" t="s">
        <v>1200</v>
      </c>
      <c r="J14" s="90" t="s">
        <v>1200</v>
      </c>
      <c r="K14" s="90" t="s">
        <v>1200</v>
      </c>
      <c r="L14" s="90" t="s">
        <v>1200</v>
      </c>
      <c r="M14" s="90" t="s">
        <v>1200</v>
      </c>
      <c r="N14" s="90" t="s">
        <v>1200</v>
      </c>
      <c r="O14" s="90" t="s">
        <v>1200</v>
      </c>
      <c r="P14" s="90" t="s">
        <v>1200</v>
      </c>
      <c r="Q14" s="90" t="s">
        <v>1200</v>
      </c>
      <c r="R14" s="90" t="s">
        <v>1200</v>
      </c>
      <c r="S14" s="90" t="s">
        <v>1200</v>
      </c>
      <c r="T14" s="90" t="s">
        <v>1200</v>
      </c>
      <c r="U14" s="90" t="s">
        <v>1200</v>
      </c>
    </row>
    <row r="15" spans="1:21" ht="30" customHeight="1" x14ac:dyDescent="0.2">
      <c r="A15" s="110" t="s">
        <v>822</v>
      </c>
      <c r="B15" s="111" t="s">
        <v>1211</v>
      </c>
      <c r="C15" s="112" t="s">
        <v>823</v>
      </c>
      <c r="D15" s="23" t="s">
        <v>1195</v>
      </c>
      <c r="E15" s="89">
        <v>0</v>
      </c>
      <c r="F15" s="89">
        <v>0</v>
      </c>
      <c r="G15" s="89" t="s">
        <v>1200</v>
      </c>
      <c r="H15" s="89" t="s">
        <v>1200</v>
      </c>
      <c r="I15" s="89" t="s">
        <v>1200</v>
      </c>
      <c r="J15" s="89" t="s">
        <v>1200</v>
      </c>
      <c r="K15" s="89" t="s">
        <v>1200</v>
      </c>
      <c r="L15" s="89" t="s">
        <v>1200</v>
      </c>
      <c r="M15" s="89" t="s">
        <v>1200</v>
      </c>
      <c r="N15" s="89" t="s">
        <v>1200</v>
      </c>
      <c r="O15" s="89" t="s">
        <v>1200</v>
      </c>
      <c r="P15" s="89" t="s">
        <v>1200</v>
      </c>
      <c r="Q15" s="89" t="s">
        <v>1200</v>
      </c>
      <c r="R15" s="89" t="s">
        <v>1200</v>
      </c>
      <c r="S15" s="89" t="s">
        <v>1200</v>
      </c>
      <c r="T15" s="89" t="s">
        <v>1200</v>
      </c>
      <c r="U15" s="89" t="s">
        <v>1200</v>
      </c>
    </row>
    <row r="16" spans="1:21" ht="30" customHeight="1" x14ac:dyDescent="0.2">
      <c r="A16" s="110" t="s">
        <v>822</v>
      </c>
      <c r="B16" s="111" t="s">
        <v>1211</v>
      </c>
      <c r="C16" s="112" t="s">
        <v>823</v>
      </c>
      <c r="D16" s="24" t="s">
        <v>1196</v>
      </c>
      <c r="E16" s="90">
        <v>0</v>
      </c>
      <c r="F16" s="90">
        <v>0</v>
      </c>
      <c r="G16" s="90" t="s">
        <v>1200</v>
      </c>
      <c r="H16" s="90" t="s">
        <v>1200</v>
      </c>
      <c r="I16" s="90" t="s">
        <v>1200</v>
      </c>
      <c r="J16" s="90" t="s">
        <v>1200</v>
      </c>
      <c r="K16" s="90" t="s">
        <v>1200</v>
      </c>
      <c r="L16" s="90" t="s">
        <v>1200</v>
      </c>
      <c r="M16" s="90" t="s">
        <v>1200</v>
      </c>
      <c r="N16" s="90" t="s">
        <v>1200</v>
      </c>
      <c r="O16" s="90" t="s">
        <v>1200</v>
      </c>
      <c r="P16" s="90" t="s">
        <v>1200</v>
      </c>
      <c r="Q16" s="90" t="s">
        <v>1200</v>
      </c>
      <c r="R16" s="90" t="s">
        <v>1200</v>
      </c>
      <c r="S16" s="90" t="s">
        <v>1200</v>
      </c>
      <c r="T16" s="90" t="s">
        <v>1200</v>
      </c>
      <c r="U16" s="90" t="s">
        <v>1200</v>
      </c>
    </row>
    <row r="18" spans="1:1" x14ac:dyDescent="0.2">
      <c r="A18" s="21" t="s">
        <v>1304</v>
      </c>
    </row>
    <row r="19" spans="1:1" x14ac:dyDescent="0.2">
      <c r="A19" s="21" t="s">
        <v>1305</v>
      </c>
    </row>
    <row r="20" spans="1:1" x14ac:dyDescent="0.2">
      <c r="A20" s="22" t="s">
        <v>1306</v>
      </c>
    </row>
    <row r="21" spans="1:1" x14ac:dyDescent="0.2">
      <c r="A21" s="21" t="s">
        <v>4</v>
      </c>
    </row>
    <row r="22" spans="1:1" x14ac:dyDescent="0.2">
      <c r="A22" t="s">
        <v>2</v>
      </c>
    </row>
    <row r="23" spans="1:1" x14ac:dyDescent="0.2">
      <c r="A23" t="s">
        <v>937</v>
      </c>
    </row>
  </sheetData>
  <mergeCells count="16">
    <mergeCell ref="C15:C16"/>
    <mergeCell ref="A2:U2"/>
    <mergeCell ref="A5:U5"/>
    <mergeCell ref="A15:A16"/>
    <mergeCell ref="B9:B10"/>
    <mergeCell ref="B11:B12"/>
    <mergeCell ref="B13:B14"/>
    <mergeCell ref="B15:B16"/>
    <mergeCell ref="A8:B8"/>
    <mergeCell ref="C8:D8"/>
    <mergeCell ref="A9:A10"/>
    <mergeCell ref="A11:A12"/>
    <mergeCell ref="A13:A14"/>
    <mergeCell ref="C9:C10"/>
    <mergeCell ref="C11:C12"/>
    <mergeCell ref="C13:C14"/>
  </mergeCells>
  <pageMargins left="0.7" right="0.7" top="0.75" bottom="0.75" header="0.3" footer="0.3"/>
  <pageSetup paperSize="9" orientation="portrait" horizontalDpi="300" verticalDpi="30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F35"/>
  <sheetViews>
    <sheetView showGridLines="0" workbookViewId="0">
      <pane xSplit="4" ySplit="8" topLeftCell="E9" activePane="bottomRight" state="frozen"/>
      <selection pane="topRight"/>
      <selection pane="bottomLeft"/>
      <selection pane="bottomRight"/>
    </sheetView>
  </sheetViews>
  <sheetFormatPr baseColWidth="10" defaultRowHeight="12.75" x14ac:dyDescent="0.2"/>
  <cols>
    <col min="1" max="1" width="12.7109375" customWidth="1"/>
    <col min="2" max="2" width="5.7109375" customWidth="1"/>
    <col min="3" max="3" width="50.7109375" customWidth="1"/>
    <col min="4" max="4" width="8.7109375" customWidth="1"/>
    <col min="5" max="32" width="13.7109375" customWidth="1"/>
  </cols>
  <sheetData>
    <row r="1" spans="1:32" x14ac:dyDescent="0.2">
      <c r="AF1" s="2" t="str">
        <f>HYPERLINK("#'Sommaire'!A1", "retour sommaire")</f>
        <v>retour sommaire</v>
      </c>
    </row>
    <row r="2" spans="1:32" ht="15" x14ac:dyDescent="0.2">
      <c r="A2" s="113" t="s">
        <v>1202</v>
      </c>
      <c r="B2" s="114"/>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c r="AF2" s="114"/>
    </row>
    <row r="5" spans="1:32" ht="15" x14ac:dyDescent="0.2">
      <c r="A5" s="113" t="s">
        <v>1320</v>
      </c>
      <c r="B5" s="114"/>
      <c r="C5" s="114"/>
      <c r="D5" s="114"/>
      <c r="E5" s="114"/>
      <c r="F5" s="114"/>
      <c r="G5" s="114"/>
      <c r="H5" s="114"/>
      <c r="I5" s="114"/>
      <c r="J5" s="114"/>
      <c r="K5" s="114"/>
      <c r="L5" s="114"/>
      <c r="M5" s="114"/>
      <c r="N5" s="114"/>
      <c r="O5" s="114"/>
      <c r="P5" s="114"/>
      <c r="Q5" s="114"/>
      <c r="R5" s="114"/>
      <c r="S5" s="114"/>
      <c r="T5" s="114"/>
      <c r="U5" s="114"/>
      <c r="V5" s="114"/>
      <c r="W5" s="114"/>
      <c r="X5" s="114"/>
      <c r="Y5" s="114"/>
      <c r="Z5" s="114"/>
      <c r="AA5" s="114"/>
      <c r="AB5" s="114"/>
      <c r="AC5" s="114"/>
      <c r="AD5" s="114"/>
      <c r="AE5" s="114"/>
      <c r="AF5" s="114"/>
    </row>
    <row r="6" spans="1:32" x14ac:dyDescent="0.2">
      <c r="AF6" s="7" t="s">
        <v>1233</v>
      </c>
    </row>
    <row r="7" spans="1:32" x14ac:dyDescent="0.2">
      <c r="AF7" s="7" t="s">
        <v>1205</v>
      </c>
    </row>
    <row r="8" spans="1:32" x14ac:dyDescent="0.2">
      <c r="A8" s="107" t="s">
        <v>6</v>
      </c>
      <c r="B8" s="107" t="s">
        <v>1193</v>
      </c>
      <c r="C8" s="107" t="s">
        <v>7</v>
      </c>
      <c r="D8" s="107" t="s">
        <v>1194</v>
      </c>
      <c r="E8" s="8" t="s">
        <v>1307</v>
      </c>
      <c r="F8" s="8" t="s">
        <v>1308</v>
      </c>
      <c r="G8" s="8" t="s">
        <v>1309</v>
      </c>
      <c r="H8" s="8" t="s">
        <v>1310</v>
      </c>
      <c r="I8" s="8" t="s">
        <v>1311</v>
      </c>
      <c r="J8" s="8" t="s">
        <v>1312</v>
      </c>
      <c r="K8" s="8" t="s">
        <v>1313</v>
      </c>
      <c r="L8" s="8" t="s">
        <v>1314</v>
      </c>
      <c r="M8" s="8" t="s">
        <v>1315</v>
      </c>
      <c r="N8" s="8" t="s">
        <v>1316</v>
      </c>
      <c r="O8" s="8" t="s">
        <v>1317</v>
      </c>
      <c r="P8" s="8" t="s">
        <v>889</v>
      </c>
      <c r="Q8" s="8" t="s">
        <v>890</v>
      </c>
      <c r="R8" s="8" t="s">
        <v>891</v>
      </c>
      <c r="S8" s="8" t="s">
        <v>892</v>
      </c>
      <c r="T8" s="8" t="s">
        <v>893</v>
      </c>
      <c r="U8" s="8" t="s">
        <v>894</v>
      </c>
      <c r="V8" s="8" t="s">
        <v>895</v>
      </c>
      <c r="W8" s="8" t="s">
        <v>896</v>
      </c>
      <c r="X8" s="8" t="s">
        <v>897</v>
      </c>
      <c r="Y8" s="8" t="s">
        <v>898</v>
      </c>
      <c r="Z8" s="8" t="s">
        <v>899</v>
      </c>
      <c r="AA8" s="8" t="s">
        <v>900</v>
      </c>
      <c r="AB8" s="8" t="s">
        <v>901</v>
      </c>
      <c r="AC8" s="8" t="s">
        <v>902</v>
      </c>
      <c r="AD8" s="8" t="s">
        <v>903</v>
      </c>
      <c r="AE8" s="8" t="s">
        <v>904</v>
      </c>
      <c r="AF8" s="8" t="s">
        <v>905</v>
      </c>
    </row>
    <row r="9" spans="1:32" ht="30" customHeight="1" x14ac:dyDescent="0.2">
      <c r="A9" s="110" t="s">
        <v>824</v>
      </c>
      <c r="B9" s="111" t="s">
        <v>1198</v>
      </c>
      <c r="C9" s="112" t="s">
        <v>825</v>
      </c>
      <c r="D9" s="23" t="s">
        <v>1195</v>
      </c>
      <c r="E9" s="91">
        <v>2419779.44</v>
      </c>
      <c r="F9" s="91">
        <v>6594358.5083105303</v>
      </c>
      <c r="G9" s="91">
        <v>6596877.9869879596</v>
      </c>
      <c r="H9" s="91">
        <v>5808300.99936496</v>
      </c>
      <c r="I9" s="91">
        <v>5656847.7676100498</v>
      </c>
      <c r="J9" s="91">
        <v>4947682.4201683803</v>
      </c>
      <c r="K9" s="91">
        <v>5079350.2846442396</v>
      </c>
      <c r="L9" s="91">
        <v>4680848.6717810202</v>
      </c>
      <c r="M9" s="91">
        <v>5073785.5714962101</v>
      </c>
      <c r="N9" s="91">
        <v>5170858.1650697002</v>
      </c>
      <c r="O9" s="91">
        <v>5245261.6698047398</v>
      </c>
      <c r="P9" s="91">
        <v>4924426</v>
      </c>
      <c r="Q9" s="91">
        <v>4346872</v>
      </c>
      <c r="R9" s="91">
        <v>4762386</v>
      </c>
      <c r="S9" s="91">
        <v>4793963</v>
      </c>
      <c r="T9" s="91">
        <v>5108449</v>
      </c>
      <c r="U9" s="91">
        <v>5358599</v>
      </c>
      <c r="V9" s="91">
        <v>4765718</v>
      </c>
      <c r="W9" s="91">
        <v>5284515</v>
      </c>
      <c r="X9" s="91">
        <v>4422232</v>
      </c>
      <c r="Y9" s="91">
        <v>4386890</v>
      </c>
      <c r="Z9" s="91">
        <v>4520366</v>
      </c>
      <c r="AA9" s="91">
        <v>3899552</v>
      </c>
      <c r="AB9" s="91">
        <v>4304690</v>
      </c>
      <c r="AC9" s="91">
        <v>3785808.08</v>
      </c>
      <c r="AD9" s="91">
        <v>4730258.21</v>
      </c>
      <c r="AE9" s="91">
        <v>7333322.0499999998</v>
      </c>
      <c r="AF9" s="91">
        <v>7754755.8399999999</v>
      </c>
    </row>
    <row r="10" spans="1:32" ht="30" customHeight="1" x14ac:dyDescent="0.2">
      <c r="A10" s="110" t="s">
        <v>824</v>
      </c>
      <c r="B10" s="111" t="s">
        <v>1198</v>
      </c>
      <c r="C10" s="112" t="s">
        <v>825</v>
      </c>
      <c r="D10" s="24" t="s">
        <v>1196</v>
      </c>
      <c r="E10" s="92">
        <v>1268151.65388287</v>
      </c>
      <c r="F10" s="92">
        <v>1389832.0448867001</v>
      </c>
      <c r="G10" s="92">
        <v>1428867.17507469</v>
      </c>
      <c r="H10" s="92">
        <v>1220243.3224074</v>
      </c>
      <c r="I10" s="92">
        <v>1183029.71615978</v>
      </c>
      <c r="J10" s="92">
        <v>1076663.79480292</v>
      </c>
      <c r="K10" s="92">
        <v>1126400.4237887301</v>
      </c>
      <c r="L10" s="92">
        <v>995988.36333956197</v>
      </c>
      <c r="M10" s="92">
        <v>1063833.52203168</v>
      </c>
      <c r="N10" s="92">
        <v>1102602.38402799</v>
      </c>
      <c r="O10" s="92">
        <v>1157521.2596980799</v>
      </c>
      <c r="P10" s="92">
        <v>1169413</v>
      </c>
      <c r="Q10" s="92">
        <v>1054581</v>
      </c>
      <c r="R10" s="92">
        <v>1169797</v>
      </c>
      <c r="S10" s="92">
        <v>1242311</v>
      </c>
      <c r="T10" s="92">
        <v>1373217</v>
      </c>
      <c r="U10" s="92">
        <v>1472358</v>
      </c>
      <c r="V10" s="92">
        <v>1425853.7339999999</v>
      </c>
      <c r="W10" s="92">
        <v>1512330.192</v>
      </c>
      <c r="X10" s="92">
        <v>1486274.818</v>
      </c>
      <c r="Y10" s="92">
        <v>1515182</v>
      </c>
      <c r="Z10" s="92">
        <v>1501045</v>
      </c>
      <c r="AA10" s="92">
        <v>960127.28200000001</v>
      </c>
      <c r="AB10" s="92">
        <v>1086738.898</v>
      </c>
      <c r="AC10" s="92">
        <v>1101199.32</v>
      </c>
      <c r="AD10" s="92">
        <v>1425488.41</v>
      </c>
      <c r="AE10" s="92">
        <v>1894462.041</v>
      </c>
      <c r="AF10" s="92">
        <v>1787425.6950000001</v>
      </c>
    </row>
    <row r="11" spans="1:32" ht="30" customHeight="1" x14ac:dyDescent="0.2">
      <c r="A11" s="110" t="s">
        <v>826</v>
      </c>
      <c r="B11" s="111" t="s">
        <v>1318</v>
      </c>
      <c r="C11" s="112" t="s">
        <v>827</v>
      </c>
      <c r="D11" s="23" t="s">
        <v>1195</v>
      </c>
      <c r="E11" s="91">
        <v>8972298.01702266</v>
      </c>
      <c r="F11" s="91">
        <v>7596493.9516136404</v>
      </c>
      <c r="G11" s="91">
        <v>7463595.5207484197</v>
      </c>
      <c r="H11" s="91">
        <v>9927734.2366885506</v>
      </c>
      <c r="I11" s="91">
        <v>8838271.2039801907</v>
      </c>
      <c r="J11" s="91">
        <v>7436122.9444087902</v>
      </c>
      <c r="K11" s="91">
        <v>6209362.0670930902</v>
      </c>
      <c r="L11" s="91">
        <v>7213455.9369880501</v>
      </c>
      <c r="M11" s="91">
        <v>7443572.9682874</v>
      </c>
      <c r="N11" s="91">
        <v>7718477.0570809999</v>
      </c>
      <c r="O11" s="91">
        <v>6746632.9411969399</v>
      </c>
      <c r="P11" s="91">
        <v>6298430</v>
      </c>
      <c r="Q11" s="91">
        <v>6478742</v>
      </c>
      <c r="R11" s="91" t="s">
        <v>1200</v>
      </c>
      <c r="S11" s="91" t="s">
        <v>1200</v>
      </c>
      <c r="T11" s="91" t="s">
        <v>1200</v>
      </c>
      <c r="U11" s="91" t="s">
        <v>1200</v>
      </c>
      <c r="V11" s="91" t="s">
        <v>1200</v>
      </c>
      <c r="W11" s="91" t="s">
        <v>1200</v>
      </c>
      <c r="X11" s="91" t="s">
        <v>1200</v>
      </c>
      <c r="Y11" s="91" t="s">
        <v>1200</v>
      </c>
      <c r="Z11" s="91" t="s">
        <v>1200</v>
      </c>
      <c r="AA11" s="91" t="s">
        <v>1200</v>
      </c>
      <c r="AB11" s="91" t="s">
        <v>1200</v>
      </c>
      <c r="AC11" s="91" t="s">
        <v>1200</v>
      </c>
      <c r="AD11" s="91" t="s">
        <v>1200</v>
      </c>
      <c r="AE11" s="91" t="s">
        <v>1200</v>
      </c>
      <c r="AF11" s="91" t="s">
        <v>1200</v>
      </c>
    </row>
    <row r="12" spans="1:32" ht="30" customHeight="1" x14ac:dyDescent="0.2">
      <c r="A12" s="110" t="s">
        <v>826</v>
      </c>
      <c r="B12" s="111" t="s">
        <v>1318</v>
      </c>
      <c r="C12" s="112" t="s">
        <v>827</v>
      </c>
      <c r="D12" s="24" t="s">
        <v>1196</v>
      </c>
      <c r="E12" s="92">
        <v>310834.34320228599</v>
      </c>
      <c r="F12" s="92">
        <v>310503.03977188398</v>
      </c>
      <c r="G12" s="92">
        <v>333049.60441047302</v>
      </c>
      <c r="H12" s="92">
        <v>472796.46530351602</v>
      </c>
      <c r="I12" s="92">
        <v>437490.14100307901</v>
      </c>
      <c r="J12" s="92">
        <v>393629.33579722699</v>
      </c>
      <c r="K12" s="92">
        <v>379419.78171562502</v>
      </c>
      <c r="L12" s="92">
        <v>376090.42326093098</v>
      </c>
      <c r="M12" s="92">
        <v>350923.27872209402</v>
      </c>
      <c r="N12" s="92">
        <v>331627.03757261299</v>
      </c>
      <c r="O12" s="92">
        <v>329218.044677909</v>
      </c>
      <c r="P12" s="92">
        <v>351907</v>
      </c>
      <c r="Q12" s="92">
        <v>310020</v>
      </c>
      <c r="R12" s="92" t="s">
        <v>1200</v>
      </c>
      <c r="S12" s="92" t="s">
        <v>1200</v>
      </c>
      <c r="T12" s="92" t="s">
        <v>1200</v>
      </c>
      <c r="U12" s="92" t="s">
        <v>1200</v>
      </c>
      <c r="V12" s="92" t="s">
        <v>1200</v>
      </c>
      <c r="W12" s="92" t="s">
        <v>1200</v>
      </c>
      <c r="X12" s="92" t="s">
        <v>1200</v>
      </c>
      <c r="Y12" s="92" t="s">
        <v>1200</v>
      </c>
      <c r="Z12" s="92" t="s">
        <v>1200</v>
      </c>
      <c r="AA12" s="92" t="s">
        <v>1200</v>
      </c>
      <c r="AB12" s="92" t="s">
        <v>1200</v>
      </c>
      <c r="AC12" s="92" t="s">
        <v>1200</v>
      </c>
      <c r="AD12" s="92" t="s">
        <v>1200</v>
      </c>
      <c r="AE12" s="92" t="s">
        <v>1200</v>
      </c>
      <c r="AF12" s="92" t="s">
        <v>1200</v>
      </c>
    </row>
    <row r="13" spans="1:32" ht="30" customHeight="1" x14ac:dyDescent="0.2">
      <c r="A13" s="110" t="s">
        <v>828</v>
      </c>
      <c r="B13" s="111" t="s">
        <v>888</v>
      </c>
      <c r="C13" s="112" t="s">
        <v>829</v>
      </c>
      <c r="D13" s="23" t="s">
        <v>1195</v>
      </c>
      <c r="E13" s="91" t="s">
        <v>1200</v>
      </c>
      <c r="F13" s="91" t="s">
        <v>1200</v>
      </c>
      <c r="G13" s="91" t="s">
        <v>1200</v>
      </c>
      <c r="H13" s="91" t="s">
        <v>1200</v>
      </c>
      <c r="I13" s="91">
        <v>0</v>
      </c>
      <c r="J13" s="91">
        <v>0</v>
      </c>
      <c r="K13" s="91">
        <v>0</v>
      </c>
      <c r="L13" s="91">
        <v>0</v>
      </c>
      <c r="M13" s="91">
        <v>0</v>
      </c>
      <c r="N13" s="91">
        <v>0</v>
      </c>
      <c r="O13" s="91">
        <v>0</v>
      </c>
      <c r="P13" s="91">
        <v>0</v>
      </c>
      <c r="Q13" s="91">
        <v>0</v>
      </c>
      <c r="R13" s="91">
        <v>0</v>
      </c>
      <c r="S13" s="91">
        <v>0</v>
      </c>
      <c r="T13" s="91">
        <v>0</v>
      </c>
      <c r="U13" s="91">
        <v>0</v>
      </c>
      <c r="V13" s="91">
        <v>0</v>
      </c>
      <c r="W13" s="91">
        <v>0</v>
      </c>
      <c r="X13" s="91">
        <v>0</v>
      </c>
      <c r="Y13" s="91">
        <v>0</v>
      </c>
      <c r="Z13" s="91">
        <v>0</v>
      </c>
      <c r="AA13" s="91">
        <v>0</v>
      </c>
      <c r="AB13" s="91">
        <v>0</v>
      </c>
      <c r="AC13" s="91">
        <v>0</v>
      </c>
      <c r="AD13" s="91">
        <v>0</v>
      </c>
      <c r="AE13" s="91">
        <v>0</v>
      </c>
      <c r="AF13" s="91">
        <v>0</v>
      </c>
    </row>
    <row r="14" spans="1:32" ht="30" customHeight="1" x14ac:dyDescent="0.2">
      <c r="A14" s="110" t="s">
        <v>828</v>
      </c>
      <c r="B14" s="111" t="s">
        <v>888</v>
      </c>
      <c r="C14" s="112" t="s">
        <v>829</v>
      </c>
      <c r="D14" s="24" t="s">
        <v>1196</v>
      </c>
      <c r="E14" s="92" t="s">
        <v>1200</v>
      </c>
      <c r="F14" s="92" t="s">
        <v>1200</v>
      </c>
      <c r="G14" s="92" t="s">
        <v>1200</v>
      </c>
      <c r="H14" s="92" t="s">
        <v>1200</v>
      </c>
      <c r="I14" s="92">
        <v>0</v>
      </c>
      <c r="J14" s="92">
        <v>0</v>
      </c>
      <c r="K14" s="92">
        <v>0</v>
      </c>
      <c r="L14" s="92">
        <v>0</v>
      </c>
      <c r="M14" s="92">
        <v>0</v>
      </c>
      <c r="N14" s="92">
        <v>0</v>
      </c>
      <c r="O14" s="92">
        <v>0</v>
      </c>
      <c r="P14" s="92">
        <v>0</v>
      </c>
      <c r="Q14" s="92">
        <v>0</v>
      </c>
      <c r="R14" s="92">
        <v>0</v>
      </c>
      <c r="S14" s="92">
        <v>0</v>
      </c>
      <c r="T14" s="92">
        <v>0</v>
      </c>
      <c r="U14" s="92">
        <v>0</v>
      </c>
      <c r="V14" s="92">
        <v>0</v>
      </c>
      <c r="W14" s="92">
        <v>0</v>
      </c>
      <c r="X14" s="92">
        <v>0</v>
      </c>
      <c r="Y14" s="92">
        <v>0</v>
      </c>
      <c r="Z14" s="92">
        <v>0</v>
      </c>
      <c r="AA14" s="92">
        <v>0</v>
      </c>
      <c r="AB14" s="92">
        <v>0</v>
      </c>
      <c r="AC14" s="92">
        <v>0</v>
      </c>
      <c r="AD14" s="92">
        <v>0</v>
      </c>
      <c r="AE14" s="92">
        <v>0</v>
      </c>
      <c r="AF14" s="92">
        <v>0</v>
      </c>
    </row>
    <row r="15" spans="1:32" ht="30" customHeight="1" x14ac:dyDescent="0.2">
      <c r="A15" s="110" t="s">
        <v>830</v>
      </c>
      <c r="B15" s="111" t="s">
        <v>1198</v>
      </c>
      <c r="C15" s="112" t="s">
        <v>831</v>
      </c>
      <c r="D15" s="23" t="s">
        <v>1195</v>
      </c>
      <c r="E15" s="91">
        <v>22414639.088393699</v>
      </c>
      <c r="F15" s="91">
        <v>22645295.5807597</v>
      </c>
      <c r="G15" s="91">
        <v>21440372.8940331</v>
      </c>
      <c r="H15" s="91">
        <v>18320184.359277301</v>
      </c>
      <c r="I15" s="91">
        <v>17842479.927660901</v>
      </c>
      <c r="J15" s="91">
        <v>17055400.253946401</v>
      </c>
      <c r="K15" s="91">
        <v>15282683.744256999</v>
      </c>
      <c r="L15" s="91">
        <v>15455029.8424477</v>
      </c>
      <c r="M15" s="91">
        <v>15108346.523197301</v>
      </c>
      <c r="N15" s="91">
        <v>14894777.8198894</v>
      </c>
      <c r="O15" s="91">
        <v>15726791.5123193</v>
      </c>
      <c r="P15" s="91">
        <v>14463302</v>
      </c>
      <c r="Q15" s="91">
        <v>13236043</v>
      </c>
      <c r="R15" s="91">
        <v>13141498</v>
      </c>
      <c r="S15" s="91">
        <v>13503606</v>
      </c>
      <c r="T15" s="91">
        <v>13882067</v>
      </c>
      <c r="U15" s="91">
        <v>13195088</v>
      </c>
      <c r="V15" s="91">
        <v>12897873</v>
      </c>
      <c r="W15" s="91">
        <v>14301938</v>
      </c>
      <c r="X15" s="91">
        <v>12903645</v>
      </c>
      <c r="Y15" s="91">
        <v>12775910</v>
      </c>
      <c r="Z15" s="91">
        <v>10364814</v>
      </c>
      <c r="AA15" s="91">
        <v>10751272</v>
      </c>
      <c r="AB15" s="91">
        <v>11031586</v>
      </c>
      <c r="AC15" s="91">
        <v>11042178.449999999</v>
      </c>
      <c r="AD15" s="91">
        <v>10604179.550000001</v>
      </c>
      <c r="AE15" s="91">
        <v>7934124.5899999999</v>
      </c>
      <c r="AF15" s="91">
        <v>7042939.5599999996</v>
      </c>
    </row>
    <row r="16" spans="1:32" ht="30" customHeight="1" x14ac:dyDescent="0.2">
      <c r="A16" s="110" t="s">
        <v>830</v>
      </c>
      <c r="B16" s="111" t="s">
        <v>1198</v>
      </c>
      <c r="C16" s="112" t="s">
        <v>831</v>
      </c>
      <c r="D16" s="24" t="s">
        <v>1196</v>
      </c>
      <c r="E16" s="92">
        <v>4228427.5062712198</v>
      </c>
      <c r="F16" s="92">
        <v>4791289.0298675103</v>
      </c>
      <c r="G16" s="92">
        <v>4693360.8946445398</v>
      </c>
      <c r="H16" s="92">
        <v>3848816.1395431701</v>
      </c>
      <c r="I16" s="92">
        <v>3731439.2805951601</v>
      </c>
      <c r="J16" s="92">
        <v>3711420.90374337</v>
      </c>
      <c r="K16" s="92">
        <v>3389099.09367789</v>
      </c>
      <c r="L16" s="92">
        <v>3288512.6090364801</v>
      </c>
      <c r="M16" s="92">
        <v>3167805.4319328298</v>
      </c>
      <c r="N16" s="92">
        <v>3176071.9419299499</v>
      </c>
      <c r="O16" s="92">
        <v>3470579.0994458902</v>
      </c>
      <c r="P16" s="92">
        <v>3434627</v>
      </c>
      <c r="Q16" s="92">
        <v>3211154</v>
      </c>
      <c r="R16" s="92">
        <v>3227979</v>
      </c>
      <c r="S16" s="92">
        <v>3499333</v>
      </c>
      <c r="T16" s="92">
        <v>3731678</v>
      </c>
      <c r="U16" s="92">
        <v>3625553</v>
      </c>
      <c r="V16" s="92">
        <v>3858911.1120000002</v>
      </c>
      <c r="W16" s="92">
        <v>4092949.82</v>
      </c>
      <c r="X16" s="92">
        <v>4336804.4649999999</v>
      </c>
      <c r="Y16" s="92">
        <v>4412653</v>
      </c>
      <c r="Z16" s="92">
        <v>3441768</v>
      </c>
      <c r="AA16" s="92">
        <v>2647122.1570000001</v>
      </c>
      <c r="AB16" s="92">
        <v>2784975.236</v>
      </c>
      <c r="AC16" s="92">
        <v>3211900.645</v>
      </c>
      <c r="AD16" s="92">
        <v>3195625.7749999999</v>
      </c>
      <c r="AE16" s="92">
        <v>2049671.044</v>
      </c>
      <c r="AF16" s="92">
        <v>1623356.22</v>
      </c>
    </row>
    <row r="17" spans="1:32" ht="30" customHeight="1" x14ac:dyDescent="0.2">
      <c r="A17" s="110" t="s">
        <v>832</v>
      </c>
      <c r="B17" s="111" t="s">
        <v>1318</v>
      </c>
      <c r="C17" s="112" t="s">
        <v>833</v>
      </c>
      <c r="D17" s="23" t="s">
        <v>1195</v>
      </c>
      <c r="E17" s="91">
        <v>18645715.637106702</v>
      </c>
      <c r="F17" s="91">
        <v>17915408.9701657</v>
      </c>
      <c r="G17" s="91">
        <v>17374873.8128496</v>
      </c>
      <c r="H17" s="91">
        <v>16328114.5133115</v>
      </c>
      <c r="I17" s="91">
        <v>16332367.5460198</v>
      </c>
      <c r="J17" s="91">
        <v>14736179.5555912</v>
      </c>
      <c r="K17" s="91">
        <v>12664920.4329069</v>
      </c>
      <c r="L17" s="91">
        <v>11679127.813012</v>
      </c>
      <c r="M17" s="91">
        <v>11745079.531712599</v>
      </c>
      <c r="N17" s="91">
        <v>12554584.192918999</v>
      </c>
      <c r="O17" s="91">
        <v>12594943.3088031</v>
      </c>
      <c r="P17" s="91">
        <v>11647659</v>
      </c>
      <c r="Q17" s="91">
        <v>9672196</v>
      </c>
      <c r="R17" s="91" t="s">
        <v>1200</v>
      </c>
      <c r="S17" s="91" t="s">
        <v>1200</v>
      </c>
      <c r="T17" s="91" t="s">
        <v>1200</v>
      </c>
      <c r="U17" s="91" t="s">
        <v>1200</v>
      </c>
      <c r="V17" s="91" t="s">
        <v>1200</v>
      </c>
      <c r="W17" s="91" t="s">
        <v>1200</v>
      </c>
      <c r="X17" s="91" t="s">
        <v>1200</v>
      </c>
      <c r="Y17" s="91" t="s">
        <v>1200</v>
      </c>
      <c r="Z17" s="91" t="s">
        <v>1200</v>
      </c>
      <c r="AA17" s="91" t="s">
        <v>1200</v>
      </c>
      <c r="AB17" s="91" t="s">
        <v>1200</v>
      </c>
      <c r="AC17" s="91" t="s">
        <v>1200</v>
      </c>
      <c r="AD17" s="91" t="s">
        <v>1200</v>
      </c>
      <c r="AE17" s="91" t="s">
        <v>1200</v>
      </c>
      <c r="AF17" s="91" t="s">
        <v>1200</v>
      </c>
    </row>
    <row r="18" spans="1:32" ht="30" customHeight="1" x14ac:dyDescent="0.2">
      <c r="A18" s="110" t="s">
        <v>832</v>
      </c>
      <c r="B18" s="111" t="s">
        <v>1318</v>
      </c>
      <c r="C18" s="112" t="s">
        <v>833</v>
      </c>
      <c r="D18" s="24" t="s">
        <v>1196</v>
      </c>
      <c r="E18" s="92">
        <v>832919.02477670799</v>
      </c>
      <c r="F18" s="92">
        <v>842574.64124833001</v>
      </c>
      <c r="G18" s="92">
        <v>814071.44586106495</v>
      </c>
      <c r="H18" s="92">
        <v>821400.25344648398</v>
      </c>
      <c r="I18" s="92">
        <v>760060.222746921</v>
      </c>
      <c r="J18" s="92">
        <v>683859.80670277297</v>
      </c>
      <c r="K18" s="92">
        <v>659173.37328437495</v>
      </c>
      <c r="L18" s="92">
        <v>653388.69923906901</v>
      </c>
      <c r="M18" s="92">
        <v>595935.12252790597</v>
      </c>
      <c r="N18" s="92">
        <v>564957.83617738704</v>
      </c>
      <c r="O18" s="92">
        <v>559756.81532209099</v>
      </c>
      <c r="P18" s="92">
        <v>598808</v>
      </c>
      <c r="Q18" s="92">
        <v>596734</v>
      </c>
      <c r="R18" s="92" t="s">
        <v>1200</v>
      </c>
      <c r="S18" s="92" t="s">
        <v>1200</v>
      </c>
      <c r="T18" s="92" t="s">
        <v>1200</v>
      </c>
      <c r="U18" s="92" t="s">
        <v>1200</v>
      </c>
      <c r="V18" s="92" t="s">
        <v>1200</v>
      </c>
      <c r="W18" s="92" t="s">
        <v>1200</v>
      </c>
      <c r="X18" s="92" t="s">
        <v>1200</v>
      </c>
      <c r="Y18" s="92" t="s">
        <v>1200</v>
      </c>
      <c r="Z18" s="92" t="s">
        <v>1200</v>
      </c>
      <c r="AA18" s="92" t="s">
        <v>1200</v>
      </c>
      <c r="AB18" s="92" t="s">
        <v>1200</v>
      </c>
      <c r="AC18" s="92" t="s">
        <v>1200</v>
      </c>
      <c r="AD18" s="92" t="s">
        <v>1200</v>
      </c>
      <c r="AE18" s="92" t="s">
        <v>1200</v>
      </c>
      <c r="AF18" s="92" t="s">
        <v>1200</v>
      </c>
    </row>
    <row r="19" spans="1:32" ht="30" customHeight="1" x14ac:dyDescent="0.2">
      <c r="A19" s="110" t="s">
        <v>834</v>
      </c>
      <c r="B19" s="111" t="s">
        <v>1319</v>
      </c>
      <c r="C19" s="112" t="s">
        <v>835</v>
      </c>
      <c r="D19" s="23" t="s">
        <v>1195</v>
      </c>
      <c r="E19" s="91" t="s">
        <v>1200</v>
      </c>
      <c r="F19" s="91" t="s">
        <v>1200</v>
      </c>
      <c r="G19" s="91" t="s">
        <v>1200</v>
      </c>
      <c r="H19" s="91" t="s">
        <v>1200</v>
      </c>
      <c r="I19" s="91" t="s">
        <v>1200</v>
      </c>
      <c r="J19" s="91" t="s">
        <v>1200</v>
      </c>
      <c r="K19" s="91" t="s">
        <v>1200</v>
      </c>
      <c r="L19" s="91" t="s">
        <v>1200</v>
      </c>
      <c r="M19" s="91" t="s">
        <v>1200</v>
      </c>
      <c r="N19" s="91" t="s">
        <v>1200</v>
      </c>
      <c r="O19" s="91" t="s">
        <v>1200</v>
      </c>
      <c r="P19" s="91" t="s">
        <v>1200</v>
      </c>
      <c r="Q19" s="91" t="s">
        <v>1200</v>
      </c>
      <c r="R19" s="91">
        <v>16198605</v>
      </c>
      <c r="S19" s="91">
        <v>16151200.060000001</v>
      </c>
      <c r="T19" s="91">
        <v>16502790.35</v>
      </c>
      <c r="U19" s="91">
        <v>15207698</v>
      </c>
      <c r="V19" s="91">
        <v>15798997</v>
      </c>
      <c r="W19" s="91">
        <v>14441285</v>
      </c>
      <c r="X19" s="91">
        <v>13191240</v>
      </c>
      <c r="Y19" s="91">
        <v>16469236</v>
      </c>
      <c r="Z19" s="91">
        <v>16780142</v>
      </c>
      <c r="AA19" s="91">
        <v>15750224</v>
      </c>
      <c r="AB19" s="91">
        <v>15005405</v>
      </c>
      <c r="AC19" s="91">
        <v>15723083.720000001</v>
      </c>
      <c r="AD19" s="91">
        <v>17655472.25</v>
      </c>
      <c r="AE19" s="91">
        <v>17934747.949999999</v>
      </c>
      <c r="AF19" s="91">
        <v>18200857.690000001</v>
      </c>
    </row>
    <row r="20" spans="1:32" ht="30" customHeight="1" x14ac:dyDescent="0.2">
      <c r="A20" s="110" t="s">
        <v>834</v>
      </c>
      <c r="B20" s="111" t="s">
        <v>1319</v>
      </c>
      <c r="C20" s="112" t="s">
        <v>835</v>
      </c>
      <c r="D20" s="24" t="s">
        <v>1196</v>
      </c>
      <c r="E20" s="92" t="s">
        <v>1200</v>
      </c>
      <c r="F20" s="92" t="s">
        <v>1200</v>
      </c>
      <c r="G20" s="92" t="s">
        <v>1200</v>
      </c>
      <c r="H20" s="92" t="s">
        <v>1200</v>
      </c>
      <c r="I20" s="92" t="s">
        <v>1200</v>
      </c>
      <c r="J20" s="92" t="s">
        <v>1200</v>
      </c>
      <c r="K20" s="92" t="s">
        <v>1200</v>
      </c>
      <c r="L20" s="92" t="s">
        <v>1200</v>
      </c>
      <c r="M20" s="92" t="s">
        <v>1200</v>
      </c>
      <c r="N20" s="92" t="s">
        <v>1200</v>
      </c>
      <c r="O20" s="92" t="s">
        <v>1200</v>
      </c>
      <c r="P20" s="92" t="s">
        <v>1200</v>
      </c>
      <c r="Q20" s="92" t="s">
        <v>1200</v>
      </c>
      <c r="R20" s="92">
        <v>893630.40500000003</v>
      </c>
      <c r="S20" s="92">
        <v>987200.96799999999</v>
      </c>
      <c r="T20" s="92">
        <v>1059934.5060000001</v>
      </c>
      <c r="U20" s="92">
        <v>1055418</v>
      </c>
      <c r="V20" s="92">
        <v>1204192.6359999999</v>
      </c>
      <c r="W20" s="92">
        <v>1210860.3060000001</v>
      </c>
      <c r="X20" s="92">
        <v>1035097.027</v>
      </c>
      <c r="Y20" s="92">
        <v>1205681</v>
      </c>
      <c r="Z20" s="92">
        <v>1512033</v>
      </c>
      <c r="AA20" s="92">
        <v>1332406.9750000001</v>
      </c>
      <c r="AB20" s="92">
        <v>1348995.55</v>
      </c>
      <c r="AC20" s="92">
        <v>1557950.7109999999</v>
      </c>
      <c r="AD20" s="92">
        <v>1661809.9820000001</v>
      </c>
      <c r="AE20" s="92">
        <v>1534937.031</v>
      </c>
      <c r="AF20" s="92">
        <v>1500754.4040000001</v>
      </c>
    </row>
    <row r="21" spans="1:32" ht="30" customHeight="1" x14ac:dyDescent="0.2">
      <c r="A21" s="110" t="s">
        <v>836</v>
      </c>
      <c r="B21" s="111" t="s">
        <v>1211</v>
      </c>
      <c r="C21" s="112" t="s">
        <v>837</v>
      </c>
      <c r="D21" s="23" t="s">
        <v>1195</v>
      </c>
      <c r="E21" s="91" t="s">
        <v>1201</v>
      </c>
      <c r="F21" s="91" t="s">
        <v>1201</v>
      </c>
      <c r="G21" s="91" t="s">
        <v>1201</v>
      </c>
      <c r="H21" s="91" t="s">
        <v>1201</v>
      </c>
      <c r="I21" s="91" t="s">
        <v>1201</v>
      </c>
      <c r="J21" s="91" t="s">
        <v>1201</v>
      </c>
      <c r="K21" s="91">
        <v>700000</v>
      </c>
      <c r="L21" s="91">
        <v>690000</v>
      </c>
      <c r="M21" s="91" t="s">
        <v>1201</v>
      </c>
      <c r="N21" s="91" t="s">
        <v>1201</v>
      </c>
      <c r="O21" s="91" t="s">
        <v>1201</v>
      </c>
      <c r="P21" s="91" t="s">
        <v>1201</v>
      </c>
      <c r="Q21" s="91" t="s">
        <v>1201</v>
      </c>
      <c r="R21" s="91" t="s">
        <v>1200</v>
      </c>
      <c r="S21" s="91" t="s">
        <v>1200</v>
      </c>
      <c r="T21" s="91" t="s">
        <v>1200</v>
      </c>
      <c r="U21" s="91" t="s">
        <v>1200</v>
      </c>
      <c r="V21" s="91" t="s">
        <v>1200</v>
      </c>
      <c r="W21" s="91" t="s">
        <v>1200</v>
      </c>
      <c r="X21" s="91" t="s">
        <v>1200</v>
      </c>
      <c r="Y21" s="91" t="s">
        <v>1200</v>
      </c>
      <c r="Z21" s="91" t="s">
        <v>1200</v>
      </c>
      <c r="AA21" s="91" t="s">
        <v>1200</v>
      </c>
      <c r="AB21" s="91" t="s">
        <v>1200</v>
      </c>
      <c r="AC21" s="91" t="s">
        <v>1200</v>
      </c>
      <c r="AD21" s="91" t="s">
        <v>1200</v>
      </c>
      <c r="AE21" s="91" t="s">
        <v>1200</v>
      </c>
      <c r="AF21" s="91" t="s">
        <v>1200</v>
      </c>
    </row>
    <row r="22" spans="1:32" ht="30" customHeight="1" x14ac:dyDescent="0.2">
      <c r="A22" s="110" t="s">
        <v>836</v>
      </c>
      <c r="B22" s="111" t="s">
        <v>1211</v>
      </c>
      <c r="C22" s="112" t="s">
        <v>837</v>
      </c>
      <c r="D22" s="24" t="s">
        <v>1196</v>
      </c>
      <c r="E22" s="92" t="s">
        <v>1201</v>
      </c>
      <c r="F22" s="92" t="s">
        <v>1201</v>
      </c>
      <c r="G22" s="92" t="s">
        <v>1201</v>
      </c>
      <c r="H22" s="92" t="s">
        <v>1201</v>
      </c>
      <c r="I22" s="92" t="s">
        <v>1201</v>
      </c>
      <c r="J22" s="92" t="s">
        <v>1201</v>
      </c>
      <c r="K22" s="92">
        <v>210000</v>
      </c>
      <c r="L22" s="92">
        <v>207000</v>
      </c>
      <c r="M22" s="92" t="s">
        <v>1201</v>
      </c>
      <c r="N22" s="92" t="s">
        <v>1201</v>
      </c>
      <c r="O22" s="92" t="s">
        <v>1201</v>
      </c>
      <c r="P22" s="92" t="s">
        <v>1201</v>
      </c>
      <c r="Q22" s="92" t="s">
        <v>1201</v>
      </c>
      <c r="R22" s="92" t="s">
        <v>1200</v>
      </c>
      <c r="S22" s="92" t="s">
        <v>1200</v>
      </c>
      <c r="T22" s="92" t="s">
        <v>1200</v>
      </c>
      <c r="U22" s="92" t="s">
        <v>1200</v>
      </c>
      <c r="V22" s="92" t="s">
        <v>1200</v>
      </c>
      <c r="W22" s="92" t="s">
        <v>1200</v>
      </c>
      <c r="X22" s="92" t="s">
        <v>1200</v>
      </c>
      <c r="Y22" s="92" t="s">
        <v>1200</v>
      </c>
      <c r="Z22" s="92" t="s">
        <v>1200</v>
      </c>
      <c r="AA22" s="92" t="s">
        <v>1200</v>
      </c>
      <c r="AB22" s="92" t="s">
        <v>1200</v>
      </c>
      <c r="AC22" s="92" t="s">
        <v>1200</v>
      </c>
      <c r="AD22" s="92" t="s">
        <v>1200</v>
      </c>
      <c r="AE22" s="92" t="s">
        <v>1200</v>
      </c>
      <c r="AF22" s="92" t="s">
        <v>1200</v>
      </c>
    </row>
    <row r="23" spans="1:32" ht="30" customHeight="1" x14ac:dyDescent="0.2">
      <c r="A23" s="110" t="s">
        <v>838</v>
      </c>
      <c r="B23" s="111" t="s">
        <v>1221</v>
      </c>
      <c r="C23" s="112" t="s">
        <v>839</v>
      </c>
      <c r="D23" s="23" t="s">
        <v>1195</v>
      </c>
      <c r="E23" s="91" t="s">
        <v>1200</v>
      </c>
      <c r="F23" s="91" t="s">
        <v>1200</v>
      </c>
      <c r="G23" s="91" t="s">
        <v>1200</v>
      </c>
      <c r="H23" s="91" t="s">
        <v>1200</v>
      </c>
      <c r="I23" s="91" t="s">
        <v>1200</v>
      </c>
      <c r="J23" s="91" t="s">
        <v>1200</v>
      </c>
      <c r="K23" s="91" t="s">
        <v>1200</v>
      </c>
      <c r="L23" s="91" t="s">
        <v>1200</v>
      </c>
      <c r="M23" s="91" t="s">
        <v>1200</v>
      </c>
      <c r="N23" s="91" t="s">
        <v>1200</v>
      </c>
      <c r="O23" s="91" t="s">
        <v>1200</v>
      </c>
      <c r="P23" s="91" t="s">
        <v>1200</v>
      </c>
      <c r="Q23" s="91" t="s">
        <v>1200</v>
      </c>
      <c r="R23" s="91">
        <v>233437</v>
      </c>
      <c r="S23" s="91">
        <v>234889</v>
      </c>
      <c r="T23" s="91">
        <v>225694</v>
      </c>
      <c r="U23" s="91">
        <v>183875</v>
      </c>
      <c r="V23" s="91">
        <v>133347</v>
      </c>
      <c r="W23" s="91">
        <v>149876</v>
      </c>
      <c r="X23" s="91">
        <v>133360</v>
      </c>
      <c r="Y23" s="91">
        <v>149629</v>
      </c>
      <c r="Z23" s="91">
        <v>101440</v>
      </c>
      <c r="AA23" s="91">
        <v>90226</v>
      </c>
      <c r="AB23" s="91">
        <v>86486</v>
      </c>
      <c r="AC23" s="91">
        <v>105171.22</v>
      </c>
      <c r="AD23" s="91">
        <v>91685.96</v>
      </c>
      <c r="AE23" s="91">
        <v>83710.179999999993</v>
      </c>
      <c r="AF23" s="91">
        <v>83083.78</v>
      </c>
    </row>
    <row r="24" spans="1:32" ht="30" customHeight="1" x14ac:dyDescent="0.2">
      <c r="A24" s="110" t="s">
        <v>838</v>
      </c>
      <c r="B24" s="111" t="s">
        <v>1221</v>
      </c>
      <c r="C24" s="112" t="s">
        <v>839</v>
      </c>
      <c r="D24" s="24" t="s">
        <v>1196</v>
      </c>
      <c r="E24" s="92" t="s">
        <v>1200</v>
      </c>
      <c r="F24" s="92" t="s">
        <v>1200</v>
      </c>
      <c r="G24" s="92" t="s">
        <v>1200</v>
      </c>
      <c r="H24" s="92" t="s">
        <v>1200</v>
      </c>
      <c r="I24" s="92" t="s">
        <v>1200</v>
      </c>
      <c r="J24" s="92" t="s">
        <v>1200</v>
      </c>
      <c r="K24" s="92" t="s">
        <v>1200</v>
      </c>
      <c r="L24" s="92" t="s">
        <v>1200</v>
      </c>
      <c r="M24" s="92" t="s">
        <v>1200</v>
      </c>
      <c r="N24" s="92" t="s">
        <v>1200</v>
      </c>
      <c r="O24" s="92" t="s">
        <v>1200</v>
      </c>
      <c r="P24" s="92" t="s">
        <v>1200</v>
      </c>
      <c r="Q24" s="92" t="s">
        <v>1200</v>
      </c>
      <c r="R24" s="92">
        <v>57340</v>
      </c>
      <c r="S24" s="92">
        <v>60869</v>
      </c>
      <c r="T24" s="92">
        <v>60669</v>
      </c>
      <c r="U24" s="92">
        <v>50533</v>
      </c>
      <c r="V24" s="92">
        <v>38896.046999999999</v>
      </c>
      <c r="W24" s="92">
        <v>42891.773999999998</v>
      </c>
      <c r="X24" s="92">
        <v>38099.228000000003</v>
      </c>
      <c r="Y24" s="92">
        <v>51680</v>
      </c>
      <c r="Z24" s="92">
        <v>33684</v>
      </c>
      <c r="AA24" s="92">
        <v>22214.885999999999</v>
      </c>
      <c r="AB24" s="92">
        <v>21833.858</v>
      </c>
      <c r="AC24" s="92">
        <v>30591.743999999999</v>
      </c>
      <c r="AD24" s="92">
        <v>27630.052</v>
      </c>
      <c r="AE24" s="92">
        <v>21625.365000000002</v>
      </c>
      <c r="AF24" s="92">
        <v>19150.323</v>
      </c>
    </row>
    <row r="25" spans="1:32" ht="30" customHeight="1" x14ac:dyDescent="0.2">
      <c r="A25" s="110" t="s">
        <v>840</v>
      </c>
      <c r="B25" s="111" t="s">
        <v>888</v>
      </c>
      <c r="C25" s="112" t="s">
        <v>841</v>
      </c>
      <c r="D25" s="23" t="s">
        <v>1195</v>
      </c>
      <c r="E25" s="91" t="s">
        <v>1200</v>
      </c>
      <c r="F25" s="91" t="s">
        <v>1200</v>
      </c>
      <c r="G25" s="91" t="s">
        <v>1200</v>
      </c>
      <c r="H25" s="91" t="s">
        <v>1200</v>
      </c>
      <c r="I25" s="91" t="s">
        <v>1200</v>
      </c>
      <c r="J25" s="91" t="s">
        <v>1200</v>
      </c>
      <c r="K25" s="91" t="s">
        <v>1200</v>
      </c>
      <c r="L25" s="91" t="s">
        <v>1200</v>
      </c>
      <c r="M25" s="91" t="s">
        <v>1200</v>
      </c>
      <c r="N25" s="91" t="s">
        <v>1200</v>
      </c>
      <c r="O25" s="91" t="s">
        <v>1200</v>
      </c>
      <c r="P25" s="91" t="s">
        <v>1201</v>
      </c>
      <c r="Q25" s="91" t="s">
        <v>1201</v>
      </c>
      <c r="R25" s="91" t="s">
        <v>1201</v>
      </c>
      <c r="S25" s="91" t="s">
        <v>1201</v>
      </c>
      <c r="T25" s="91" t="s">
        <v>1201</v>
      </c>
      <c r="U25" s="91" t="s">
        <v>1201</v>
      </c>
      <c r="V25" s="91" t="s">
        <v>1201</v>
      </c>
      <c r="W25" s="91" t="s">
        <v>1201</v>
      </c>
      <c r="X25" s="91" t="s">
        <v>1201</v>
      </c>
      <c r="Y25" s="91" t="s">
        <v>1201</v>
      </c>
      <c r="Z25" s="91" t="s">
        <v>1201</v>
      </c>
      <c r="AA25" s="91" t="s">
        <v>1201</v>
      </c>
      <c r="AB25" s="91" t="s">
        <v>1201</v>
      </c>
      <c r="AC25" s="91" t="s">
        <v>1201</v>
      </c>
      <c r="AD25" s="91" t="s">
        <v>1201</v>
      </c>
      <c r="AE25" s="91" t="s">
        <v>1201</v>
      </c>
      <c r="AF25" s="91" t="s">
        <v>1201</v>
      </c>
    </row>
    <row r="26" spans="1:32" ht="30" customHeight="1" x14ac:dyDescent="0.2">
      <c r="A26" s="110" t="s">
        <v>840</v>
      </c>
      <c r="B26" s="111" t="s">
        <v>888</v>
      </c>
      <c r="C26" s="112" t="s">
        <v>841</v>
      </c>
      <c r="D26" s="24" t="s">
        <v>1196</v>
      </c>
      <c r="E26" s="92" t="s">
        <v>1200</v>
      </c>
      <c r="F26" s="92" t="s">
        <v>1200</v>
      </c>
      <c r="G26" s="92" t="s">
        <v>1200</v>
      </c>
      <c r="H26" s="92" t="s">
        <v>1200</v>
      </c>
      <c r="I26" s="92" t="s">
        <v>1200</v>
      </c>
      <c r="J26" s="92" t="s">
        <v>1200</v>
      </c>
      <c r="K26" s="92" t="s">
        <v>1200</v>
      </c>
      <c r="L26" s="92" t="s">
        <v>1200</v>
      </c>
      <c r="M26" s="92" t="s">
        <v>1200</v>
      </c>
      <c r="N26" s="92" t="s">
        <v>1200</v>
      </c>
      <c r="O26" s="92" t="s">
        <v>1200</v>
      </c>
      <c r="P26" s="92" t="s">
        <v>1201</v>
      </c>
      <c r="Q26" s="92" t="s">
        <v>1201</v>
      </c>
      <c r="R26" s="92" t="s">
        <v>1201</v>
      </c>
      <c r="S26" s="92" t="s">
        <v>1201</v>
      </c>
      <c r="T26" s="92" t="s">
        <v>1201</v>
      </c>
      <c r="U26" s="92" t="s">
        <v>1201</v>
      </c>
      <c r="V26" s="92" t="s">
        <v>1201</v>
      </c>
      <c r="W26" s="92" t="s">
        <v>1201</v>
      </c>
      <c r="X26" s="92" t="s">
        <v>1201</v>
      </c>
      <c r="Y26" s="92" t="s">
        <v>1201</v>
      </c>
      <c r="Z26" s="92" t="s">
        <v>1201</v>
      </c>
      <c r="AA26" s="92" t="s">
        <v>1201</v>
      </c>
      <c r="AB26" s="92" t="s">
        <v>1201</v>
      </c>
      <c r="AC26" s="92" t="s">
        <v>1201</v>
      </c>
      <c r="AD26" s="92" t="s">
        <v>1201</v>
      </c>
      <c r="AE26" s="92" t="s">
        <v>1201</v>
      </c>
      <c r="AF26" s="92" t="s">
        <v>1201</v>
      </c>
    </row>
    <row r="28" spans="1:32" x14ac:dyDescent="0.2">
      <c r="A28" s="21" t="s">
        <v>1321</v>
      </c>
    </row>
    <row r="29" spans="1:32" x14ac:dyDescent="0.2">
      <c r="A29" s="21" t="s">
        <v>1322</v>
      </c>
    </row>
    <row r="30" spans="1:32" x14ac:dyDescent="0.2">
      <c r="A30" s="21" t="s">
        <v>1323</v>
      </c>
    </row>
    <row r="31" spans="1:32" x14ac:dyDescent="0.2">
      <c r="A31" s="21" t="s">
        <v>1324</v>
      </c>
    </row>
    <row r="32" spans="1:32" x14ac:dyDescent="0.2">
      <c r="A32" s="22" t="s">
        <v>1325</v>
      </c>
    </row>
    <row r="33" spans="1:1" x14ac:dyDescent="0.2">
      <c r="A33" s="21" t="s">
        <v>4</v>
      </c>
    </row>
    <row r="34" spans="1:1" x14ac:dyDescent="0.2">
      <c r="A34" t="s">
        <v>2</v>
      </c>
    </row>
    <row r="35" spans="1:1" x14ac:dyDescent="0.2">
      <c r="A35" t="s">
        <v>937</v>
      </c>
    </row>
  </sheetData>
  <mergeCells count="31">
    <mergeCell ref="C25:C26"/>
    <mergeCell ref="A2:AF2"/>
    <mergeCell ref="A5:AF5"/>
    <mergeCell ref="C15:C16"/>
    <mergeCell ref="C17:C18"/>
    <mergeCell ref="C19:C20"/>
    <mergeCell ref="C21:C22"/>
    <mergeCell ref="C23:C24"/>
    <mergeCell ref="A25:A26"/>
    <mergeCell ref="B9:B10"/>
    <mergeCell ref="B11:B12"/>
    <mergeCell ref="B13:B14"/>
    <mergeCell ref="B15:B16"/>
    <mergeCell ref="B17:B18"/>
    <mergeCell ref="B19:B20"/>
    <mergeCell ref="B21:B22"/>
    <mergeCell ref="B23:B24"/>
    <mergeCell ref="B25:B26"/>
    <mergeCell ref="A15:A16"/>
    <mergeCell ref="A17:A18"/>
    <mergeCell ref="A19:A20"/>
    <mergeCell ref="A21:A22"/>
    <mergeCell ref="A23:A24"/>
    <mergeCell ref="A8:B8"/>
    <mergeCell ref="C8:D8"/>
    <mergeCell ref="A9:A10"/>
    <mergeCell ref="A11:A12"/>
    <mergeCell ref="A13:A14"/>
    <mergeCell ref="C9:C10"/>
    <mergeCell ref="C11:C12"/>
    <mergeCell ref="C13:C14"/>
  </mergeCells>
  <pageMargins left="0.7" right="0.7" top="0.75" bottom="0.75" header="0.3" footer="0.3"/>
  <pageSetup paperSize="9" orientation="portrait" horizontalDpi="300" verticalDpi="30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U15"/>
  <sheetViews>
    <sheetView showGridLines="0" workbookViewId="0">
      <pane xSplit="4" ySplit="8" topLeftCell="E9" activePane="bottomRight" state="frozen"/>
      <selection pane="topRight"/>
      <selection pane="bottomLeft"/>
      <selection pane="bottomRight"/>
    </sheetView>
  </sheetViews>
  <sheetFormatPr baseColWidth="10" defaultRowHeight="12.75" x14ac:dyDescent="0.2"/>
  <cols>
    <col min="1" max="1" width="12.7109375" customWidth="1"/>
    <col min="2" max="2" width="5.7109375" customWidth="1"/>
    <col min="3" max="3" width="50.7109375" customWidth="1"/>
    <col min="4" max="4" width="8.7109375" customWidth="1"/>
    <col min="5" max="21" width="13.7109375" customWidth="1"/>
  </cols>
  <sheetData>
    <row r="1" spans="1:21" x14ac:dyDescent="0.2">
      <c r="U1" s="2" t="str">
        <f>HYPERLINK("#'Sommaire'!A1", "retour sommaire")</f>
        <v>retour sommaire</v>
      </c>
    </row>
    <row r="2" spans="1:21" ht="15" x14ac:dyDescent="0.2">
      <c r="A2" s="113" t="s">
        <v>1202</v>
      </c>
      <c r="B2" s="114"/>
      <c r="C2" s="114"/>
      <c r="D2" s="114"/>
      <c r="E2" s="114"/>
      <c r="F2" s="114"/>
      <c r="G2" s="114"/>
      <c r="H2" s="114"/>
      <c r="I2" s="114"/>
      <c r="J2" s="114"/>
      <c r="K2" s="114"/>
      <c r="L2" s="114"/>
      <c r="M2" s="114"/>
      <c r="N2" s="114"/>
      <c r="O2" s="114"/>
      <c r="P2" s="114"/>
      <c r="Q2" s="114"/>
      <c r="R2" s="114"/>
      <c r="S2" s="114"/>
      <c r="T2" s="114"/>
      <c r="U2" s="114"/>
    </row>
    <row r="5" spans="1:21" ht="15" x14ac:dyDescent="0.2">
      <c r="A5" s="113" t="s">
        <v>1326</v>
      </c>
      <c r="B5" s="114"/>
      <c r="C5" s="114"/>
      <c r="D5" s="114"/>
      <c r="E5" s="114"/>
      <c r="F5" s="114"/>
      <c r="G5" s="114"/>
      <c r="H5" s="114"/>
      <c r="I5" s="114"/>
      <c r="J5" s="114"/>
      <c r="K5" s="114"/>
      <c r="L5" s="114"/>
      <c r="M5" s="114"/>
      <c r="N5" s="114"/>
      <c r="O5" s="114"/>
      <c r="P5" s="114"/>
      <c r="Q5" s="114"/>
      <c r="R5" s="114"/>
      <c r="S5" s="114"/>
      <c r="T5" s="114"/>
      <c r="U5" s="114"/>
    </row>
    <row r="6" spans="1:21" x14ac:dyDescent="0.2">
      <c r="U6" s="7" t="s">
        <v>1233</v>
      </c>
    </row>
    <row r="7" spans="1:21" x14ac:dyDescent="0.2">
      <c r="U7" s="7" t="s">
        <v>1205</v>
      </c>
    </row>
    <row r="8" spans="1:21" x14ac:dyDescent="0.2">
      <c r="A8" s="107" t="s">
        <v>6</v>
      </c>
      <c r="B8" s="107" t="s">
        <v>1193</v>
      </c>
      <c r="C8" s="107" t="s">
        <v>7</v>
      </c>
      <c r="D8" s="107" t="s">
        <v>1194</v>
      </c>
      <c r="E8" s="8" t="s">
        <v>889</v>
      </c>
      <c r="F8" s="8" t="s">
        <v>890</v>
      </c>
      <c r="G8" s="8" t="s">
        <v>891</v>
      </c>
      <c r="H8" s="8" t="s">
        <v>892</v>
      </c>
      <c r="I8" s="8" t="s">
        <v>893</v>
      </c>
      <c r="J8" s="8" t="s">
        <v>894</v>
      </c>
      <c r="K8" s="8" t="s">
        <v>895</v>
      </c>
      <c r="L8" s="8" t="s">
        <v>896</v>
      </c>
      <c r="M8" s="8" t="s">
        <v>897</v>
      </c>
      <c r="N8" s="8" t="s">
        <v>898</v>
      </c>
      <c r="O8" s="8" t="s">
        <v>899</v>
      </c>
      <c r="P8" s="8" t="s">
        <v>900</v>
      </c>
      <c r="Q8" s="8" t="s">
        <v>901</v>
      </c>
      <c r="R8" s="8" t="s">
        <v>902</v>
      </c>
      <c r="S8" s="8" t="s">
        <v>903</v>
      </c>
      <c r="T8" s="8" t="s">
        <v>904</v>
      </c>
      <c r="U8" s="8" t="s">
        <v>905</v>
      </c>
    </row>
    <row r="9" spans="1:21" ht="30" customHeight="1" x14ac:dyDescent="0.2">
      <c r="A9" s="110" t="s">
        <v>842</v>
      </c>
      <c r="B9" s="111" t="s">
        <v>888</v>
      </c>
      <c r="C9" s="112" t="s">
        <v>843</v>
      </c>
      <c r="D9" s="23" t="s">
        <v>1195</v>
      </c>
      <c r="E9" s="93">
        <v>1219245.53</v>
      </c>
      <c r="F9" s="93">
        <v>1185299.67</v>
      </c>
      <c r="G9" s="93">
        <v>1197273</v>
      </c>
      <c r="H9" s="93">
        <v>1184132</v>
      </c>
      <c r="I9" s="93">
        <v>1235846</v>
      </c>
      <c r="J9" s="93">
        <v>1663130</v>
      </c>
      <c r="K9" s="93">
        <v>1580610</v>
      </c>
      <c r="L9" s="93">
        <v>1431411</v>
      </c>
      <c r="M9" s="93">
        <v>1306211</v>
      </c>
      <c r="N9" s="93">
        <v>1257957</v>
      </c>
      <c r="O9" s="93">
        <v>1197822</v>
      </c>
      <c r="P9" s="93">
        <v>1543271</v>
      </c>
      <c r="Q9" s="93">
        <v>842008</v>
      </c>
      <c r="R9" s="93">
        <v>1091293</v>
      </c>
      <c r="S9" s="93">
        <v>1270786</v>
      </c>
      <c r="T9" s="93">
        <v>1289239</v>
      </c>
      <c r="U9" s="93">
        <v>1036619</v>
      </c>
    </row>
    <row r="10" spans="1:21" ht="30" customHeight="1" x14ac:dyDescent="0.2">
      <c r="A10" s="110" t="s">
        <v>842</v>
      </c>
      <c r="B10" s="111" t="s">
        <v>888</v>
      </c>
      <c r="C10" s="112" t="s">
        <v>843</v>
      </c>
      <c r="D10" s="24" t="s">
        <v>1196</v>
      </c>
      <c r="E10" s="94">
        <v>124228.231</v>
      </c>
      <c r="F10" s="94">
        <v>110315.196</v>
      </c>
      <c r="G10" s="94">
        <v>115578.82799999999</v>
      </c>
      <c r="H10" s="94">
        <v>109007.079</v>
      </c>
      <c r="I10" s="94">
        <v>115903.81600000001</v>
      </c>
      <c r="J10" s="94">
        <v>143299.299</v>
      </c>
      <c r="K10" s="94">
        <v>140222.00099999999</v>
      </c>
      <c r="L10" s="94">
        <v>148919.18900000001</v>
      </c>
      <c r="M10" s="94">
        <v>140619.14000000001</v>
      </c>
      <c r="N10" s="94">
        <v>139922</v>
      </c>
      <c r="O10" s="94">
        <v>139994</v>
      </c>
      <c r="P10" s="94">
        <v>119445.357</v>
      </c>
      <c r="Q10" s="94">
        <v>120191.69100000001</v>
      </c>
      <c r="R10" s="94">
        <v>144987.00700000001</v>
      </c>
      <c r="S10" s="94">
        <v>179866.304</v>
      </c>
      <c r="T10" s="94">
        <v>196173.75599999999</v>
      </c>
      <c r="U10" s="94">
        <v>172323.11900000001</v>
      </c>
    </row>
    <row r="12" spans="1:21" x14ac:dyDescent="0.2">
      <c r="A12" s="22" t="s">
        <v>1327</v>
      </c>
    </row>
    <row r="13" spans="1:21" x14ac:dyDescent="0.2">
      <c r="A13" s="21" t="s">
        <v>4</v>
      </c>
    </row>
    <row r="14" spans="1:21" x14ac:dyDescent="0.2">
      <c r="A14" t="s">
        <v>2</v>
      </c>
    </row>
    <row r="15" spans="1:21" x14ac:dyDescent="0.2">
      <c r="A15" t="s">
        <v>937</v>
      </c>
    </row>
  </sheetData>
  <mergeCells count="7">
    <mergeCell ref="A2:U2"/>
    <mergeCell ref="A5:U5"/>
    <mergeCell ref="A8:B8"/>
    <mergeCell ref="C8:D8"/>
    <mergeCell ref="A9:A10"/>
    <mergeCell ref="B9:B10"/>
    <mergeCell ref="C9:C10"/>
  </mergeCells>
  <pageMargins left="0.7" right="0.7" top="0.75" bottom="0.75" header="0.3" footer="0.3"/>
  <pageSetup paperSize="9" orientation="portrait" horizontalDpi="300" verticalDpi="30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U15"/>
  <sheetViews>
    <sheetView showGridLines="0" workbookViewId="0">
      <pane xSplit="4" ySplit="8" topLeftCell="E9" activePane="bottomRight" state="frozen"/>
      <selection pane="topRight"/>
      <selection pane="bottomLeft"/>
      <selection pane="bottomRight"/>
    </sheetView>
  </sheetViews>
  <sheetFormatPr baseColWidth="10" defaultRowHeight="12.75" x14ac:dyDescent="0.2"/>
  <cols>
    <col min="1" max="1" width="12.7109375" customWidth="1"/>
    <col min="2" max="2" width="5.7109375" customWidth="1"/>
    <col min="3" max="3" width="50.7109375" customWidth="1"/>
    <col min="4" max="4" width="8.7109375" customWidth="1"/>
    <col min="5" max="21" width="13.7109375" customWidth="1"/>
  </cols>
  <sheetData>
    <row r="1" spans="1:21" x14ac:dyDescent="0.2">
      <c r="U1" s="2" t="str">
        <f>HYPERLINK("#'Sommaire'!A1", "retour sommaire")</f>
        <v>retour sommaire</v>
      </c>
    </row>
    <row r="2" spans="1:21" ht="15" x14ac:dyDescent="0.2">
      <c r="A2" s="113" t="s">
        <v>1202</v>
      </c>
      <c r="B2" s="114"/>
      <c r="C2" s="114"/>
      <c r="D2" s="114"/>
      <c r="E2" s="114"/>
      <c r="F2" s="114"/>
      <c r="G2" s="114"/>
      <c r="H2" s="114"/>
      <c r="I2" s="114"/>
      <c r="J2" s="114"/>
      <c r="K2" s="114"/>
      <c r="L2" s="114"/>
      <c r="M2" s="114"/>
      <c r="N2" s="114"/>
      <c r="O2" s="114"/>
      <c r="P2" s="114"/>
      <c r="Q2" s="114"/>
      <c r="R2" s="114"/>
      <c r="S2" s="114"/>
      <c r="T2" s="114"/>
      <c r="U2" s="114"/>
    </row>
    <row r="5" spans="1:21" ht="15" x14ac:dyDescent="0.2">
      <c r="A5" s="113" t="s">
        <v>1328</v>
      </c>
      <c r="B5" s="114"/>
      <c r="C5" s="114"/>
      <c r="D5" s="114"/>
      <c r="E5" s="114"/>
      <c r="F5" s="114"/>
      <c r="G5" s="114"/>
      <c r="H5" s="114"/>
      <c r="I5" s="114"/>
      <c r="J5" s="114"/>
      <c r="K5" s="114"/>
      <c r="L5" s="114"/>
      <c r="M5" s="114"/>
      <c r="N5" s="114"/>
      <c r="O5" s="114"/>
      <c r="P5" s="114"/>
      <c r="Q5" s="114"/>
      <c r="R5" s="114"/>
      <c r="S5" s="114"/>
      <c r="T5" s="114"/>
      <c r="U5" s="114"/>
    </row>
    <row r="6" spans="1:21" x14ac:dyDescent="0.2">
      <c r="U6" s="7" t="s">
        <v>1233</v>
      </c>
    </row>
    <row r="7" spans="1:21" x14ac:dyDescent="0.2">
      <c r="U7" s="7" t="s">
        <v>1205</v>
      </c>
    </row>
    <row r="8" spans="1:21" x14ac:dyDescent="0.2">
      <c r="A8" s="107" t="s">
        <v>6</v>
      </c>
      <c r="B8" s="107" t="s">
        <v>1193</v>
      </c>
      <c r="C8" s="107" t="s">
        <v>7</v>
      </c>
      <c r="D8" s="107" t="s">
        <v>1194</v>
      </c>
      <c r="E8" s="8" t="s">
        <v>889</v>
      </c>
      <c r="F8" s="8" t="s">
        <v>890</v>
      </c>
      <c r="G8" s="8" t="s">
        <v>891</v>
      </c>
      <c r="H8" s="8" t="s">
        <v>892</v>
      </c>
      <c r="I8" s="8" t="s">
        <v>893</v>
      </c>
      <c r="J8" s="8" t="s">
        <v>894</v>
      </c>
      <c r="K8" s="8" t="s">
        <v>895</v>
      </c>
      <c r="L8" s="8" t="s">
        <v>896</v>
      </c>
      <c r="M8" s="8" t="s">
        <v>897</v>
      </c>
      <c r="N8" s="8" t="s">
        <v>898</v>
      </c>
      <c r="O8" s="8" t="s">
        <v>899</v>
      </c>
      <c r="P8" s="8" t="s">
        <v>900</v>
      </c>
      <c r="Q8" s="8" t="s">
        <v>901</v>
      </c>
      <c r="R8" s="8" t="s">
        <v>902</v>
      </c>
      <c r="S8" s="8" t="s">
        <v>903</v>
      </c>
      <c r="T8" s="8" t="s">
        <v>904</v>
      </c>
      <c r="U8" s="8" t="s">
        <v>905</v>
      </c>
    </row>
    <row r="9" spans="1:21" ht="30" customHeight="1" x14ac:dyDescent="0.2">
      <c r="A9" s="110" t="s">
        <v>844</v>
      </c>
      <c r="B9" s="111" t="s">
        <v>888</v>
      </c>
      <c r="C9" s="112" t="s">
        <v>845</v>
      </c>
      <c r="D9" s="23" t="s">
        <v>1195</v>
      </c>
      <c r="E9" s="95">
        <v>211202.18</v>
      </c>
      <c r="F9" s="95">
        <v>170728.52</v>
      </c>
      <c r="G9" s="95">
        <v>157542.96</v>
      </c>
      <c r="H9" s="95">
        <v>185262.59</v>
      </c>
      <c r="I9" s="95">
        <v>375054.93</v>
      </c>
      <c r="J9" s="95">
        <v>501028</v>
      </c>
      <c r="K9" s="95">
        <v>563533</v>
      </c>
      <c r="L9" s="95">
        <v>532344</v>
      </c>
      <c r="M9" s="95">
        <v>605830</v>
      </c>
      <c r="N9" s="95">
        <v>540342</v>
      </c>
      <c r="O9" s="95">
        <v>523262</v>
      </c>
      <c r="P9" s="95">
        <v>532392</v>
      </c>
      <c r="Q9" s="95">
        <v>426185</v>
      </c>
      <c r="R9" s="95">
        <v>424745</v>
      </c>
      <c r="S9" s="95">
        <v>438090</v>
      </c>
      <c r="T9" s="95">
        <v>391340</v>
      </c>
      <c r="U9" s="95">
        <v>392004</v>
      </c>
    </row>
    <row r="10" spans="1:21" ht="30" customHeight="1" x14ac:dyDescent="0.2">
      <c r="A10" s="110" t="s">
        <v>844</v>
      </c>
      <c r="B10" s="111" t="s">
        <v>888</v>
      </c>
      <c r="C10" s="112" t="s">
        <v>845</v>
      </c>
      <c r="D10" s="24" t="s">
        <v>1196</v>
      </c>
      <c r="E10" s="96">
        <v>49476.983</v>
      </c>
      <c r="F10" s="96">
        <v>40736.252</v>
      </c>
      <c r="G10" s="96">
        <v>44742.644999999997</v>
      </c>
      <c r="H10" s="96">
        <v>49853.338000000003</v>
      </c>
      <c r="I10" s="96">
        <v>69242.383790000007</v>
      </c>
      <c r="J10" s="96">
        <v>105603.44500000001</v>
      </c>
      <c r="K10" s="96">
        <v>113842.408</v>
      </c>
      <c r="L10" s="96">
        <v>102359.177</v>
      </c>
      <c r="M10" s="96">
        <v>106576.124</v>
      </c>
      <c r="N10" s="96">
        <v>102527</v>
      </c>
      <c r="O10" s="96">
        <v>99489</v>
      </c>
      <c r="P10" s="96">
        <v>100553.59299999999</v>
      </c>
      <c r="Q10" s="96">
        <v>80089.441999999995</v>
      </c>
      <c r="R10" s="96">
        <v>88368.231</v>
      </c>
      <c r="S10" s="96">
        <v>97455.248999999996</v>
      </c>
      <c r="T10" s="96">
        <v>159375.28099999999</v>
      </c>
      <c r="U10" s="96">
        <v>172076.96900000001</v>
      </c>
    </row>
    <row r="12" spans="1:21" x14ac:dyDescent="0.2">
      <c r="A12" s="22" t="s">
        <v>1329</v>
      </c>
    </row>
    <row r="13" spans="1:21" x14ac:dyDescent="0.2">
      <c r="A13" s="21" t="s">
        <v>4</v>
      </c>
    </row>
    <row r="14" spans="1:21" x14ac:dyDescent="0.2">
      <c r="A14" t="s">
        <v>2</v>
      </c>
    </row>
    <row r="15" spans="1:21" x14ac:dyDescent="0.2">
      <c r="A15" t="s">
        <v>937</v>
      </c>
    </row>
  </sheetData>
  <mergeCells count="7">
    <mergeCell ref="A2:U2"/>
    <mergeCell ref="A5:U5"/>
    <mergeCell ref="A8:B8"/>
    <mergeCell ref="C8:D8"/>
    <mergeCell ref="A9:A10"/>
    <mergeCell ref="B9:B10"/>
    <mergeCell ref="C9:C10"/>
  </mergeCells>
  <pageMargins left="0.7" right="0.7" top="0.75" bottom="0.75" header="0.3" footer="0.3"/>
  <pageSetup paperSize="9" orientation="portrait" horizontalDpi="300" verticalDpi="30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U22"/>
  <sheetViews>
    <sheetView showGridLines="0" workbookViewId="0">
      <pane xSplit="4" ySplit="8" topLeftCell="E9" activePane="bottomRight" state="frozen"/>
      <selection pane="topRight"/>
      <selection pane="bottomLeft"/>
      <selection pane="bottomRight"/>
    </sheetView>
  </sheetViews>
  <sheetFormatPr baseColWidth="10" defaultRowHeight="12.75" x14ac:dyDescent="0.2"/>
  <cols>
    <col min="1" max="1" width="12.7109375" customWidth="1"/>
    <col min="2" max="2" width="5.7109375" customWidth="1"/>
    <col min="3" max="3" width="50.7109375" customWidth="1"/>
    <col min="4" max="4" width="8.7109375" customWidth="1"/>
    <col min="5" max="21" width="13.7109375" customWidth="1"/>
  </cols>
  <sheetData>
    <row r="1" spans="1:21" x14ac:dyDescent="0.2">
      <c r="U1" s="2" t="str">
        <f>HYPERLINK("#'Sommaire'!A1", "retour sommaire")</f>
        <v>retour sommaire</v>
      </c>
    </row>
    <row r="2" spans="1:21" ht="15" x14ac:dyDescent="0.2">
      <c r="A2" s="113" t="s">
        <v>1202</v>
      </c>
      <c r="B2" s="114"/>
      <c r="C2" s="114"/>
      <c r="D2" s="114"/>
      <c r="E2" s="114"/>
      <c r="F2" s="114"/>
      <c r="G2" s="114"/>
      <c r="H2" s="114"/>
      <c r="I2" s="114"/>
      <c r="J2" s="114"/>
      <c r="K2" s="114"/>
      <c r="L2" s="114"/>
      <c r="M2" s="114"/>
      <c r="N2" s="114"/>
      <c r="O2" s="114"/>
      <c r="P2" s="114"/>
      <c r="Q2" s="114"/>
      <c r="R2" s="114"/>
      <c r="S2" s="114"/>
      <c r="T2" s="114"/>
      <c r="U2" s="114"/>
    </row>
    <row r="5" spans="1:21" ht="15" x14ac:dyDescent="0.2">
      <c r="A5" s="113" t="s">
        <v>1330</v>
      </c>
      <c r="B5" s="114"/>
      <c r="C5" s="114"/>
      <c r="D5" s="114"/>
      <c r="E5" s="114"/>
      <c r="F5" s="114"/>
      <c r="G5" s="114"/>
      <c r="H5" s="114"/>
      <c r="I5" s="114"/>
      <c r="J5" s="114"/>
      <c r="K5" s="114"/>
      <c r="L5" s="114"/>
      <c r="M5" s="114"/>
      <c r="N5" s="114"/>
      <c r="O5" s="114"/>
      <c r="P5" s="114"/>
      <c r="Q5" s="114"/>
      <c r="R5" s="114"/>
      <c r="S5" s="114"/>
      <c r="T5" s="114"/>
      <c r="U5" s="114"/>
    </row>
    <row r="6" spans="1:21" x14ac:dyDescent="0.2">
      <c r="U6" s="7" t="s">
        <v>1233</v>
      </c>
    </row>
    <row r="7" spans="1:21" x14ac:dyDescent="0.2">
      <c r="U7" s="7" t="s">
        <v>1205</v>
      </c>
    </row>
    <row r="8" spans="1:21" x14ac:dyDescent="0.2">
      <c r="A8" s="107" t="s">
        <v>6</v>
      </c>
      <c r="B8" s="107" t="s">
        <v>1193</v>
      </c>
      <c r="C8" s="107" t="s">
        <v>7</v>
      </c>
      <c r="D8" s="107" t="s">
        <v>1194</v>
      </c>
      <c r="E8" s="8" t="s">
        <v>889</v>
      </c>
      <c r="F8" s="8" t="s">
        <v>890</v>
      </c>
      <c r="G8" s="8" t="s">
        <v>891</v>
      </c>
      <c r="H8" s="8" t="s">
        <v>892</v>
      </c>
      <c r="I8" s="8" t="s">
        <v>893</v>
      </c>
      <c r="J8" s="8" t="s">
        <v>894</v>
      </c>
      <c r="K8" s="8" t="s">
        <v>895</v>
      </c>
      <c r="L8" s="8" t="s">
        <v>896</v>
      </c>
      <c r="M8" s="8" t="s">
        <v>897</v>
      </c>
      <c r="N8" s="8" t="s">
        <v>898</v>
      </c>
      <c r="O8" s="8" t="s">
        <v>899</v>
      </c>
      <c r="P8" s="8" t="s">
        <v>900</v>
      </c>
      <c r="Q8" s="8" t="s">
        <v>901</v>
      </c>
      <c r="R8" s="8" t="s">
        <v>902</v>
      </c>
      <c r="S8" s="8" t="s">
        <v>903</v>
      </c>
      <c r="T8" s="8" t="s">
        <v>904</v>
      </c>
      <c r="U8" s="8" t="s">
        <v>905</v>
      </c>
    </row>
    <row r="9" spans="1:21" ht="30" customHeight="1" x14ac:dyDescent="0.2">
      <c r="A9" s="110" t="s">
        <v>846</v>
      </c>
      <c r="B9" s="111" t="s">
        <v>1211</v>
      </c>
      <c r="C9" s="112" t="s">
        <v>847</v>
      </c>
      <c r="D9" s="23" t="s">
        <v>1195</v>
      </c>
      <c r="E9" s="97">
        <v>14393421</v>
      </c>
      <c r="F9" s="97">
        <v>14836437</v>
      </c>
      <c r="G9" s="97">
        <v>14489092</v>
      </c>
      <c r="H9" s="97">
        <v>15846599</v>
      </c>
      <c r="I9" s="97">
        <v>17142554</v>
      </c>
      <c r="J9" s="97">
        <v>18893285</v>
      </c>
      <c r="K9" s="97">
        <v>20640573</v>
      </c>
      <c r="L9" s="97">
        <v>19025462</v>
      </c>
      <c r="M9" s="97">
        <v>19638419</v>
      </c>
      <c r="N9" s="97">
        <v>19828847</v>
      </c>
      <c r="O9" s="97">
        <v>19813188</v>
      </c>
      <c r="P9" s="97">
        <v>20685998</v>
      </c>
      <c r="Q9" s="97">
        <v>20236359</v>
      </c>
      <c r="R9" s="97">
        <v>20840302</v>
      </c>
      <c r="S9" s="97">
        <v>20840780</v>
      </c>
      <c r="T9" s="97">
        <v>19878441</v>
      </c>
      <c r="U9" s="97">
        <v>19696359</v>
      </c>
    </row>
    <row r="10" spans="1:21" ht="30" customHeight="1" x14ac:dyDescent="0.2">
      <c r="A10" s="110" t="s">
        <v>846</v>
      </c>
      <c r="B10" s="111" t="s">
        <v>1211</v>
      </c>
      <c r="C10" s="112" t="s">
        <v>847</v>
      </c>
      <c r="D10" s="24" t="s">
        <v>1196</v>
      </c>
      <c r="E10" s="98">
        <v>1873588.0789999999</v>
      </c>
      <c r="F10" s="98">
        <v>1776707.0930000001</v>
      </c>
      <c r="G10" s="98">
        <v>1701490.9809999999</v>
      </c>
      <c r="H10" s="98">
        <v>1872161.3829999999</v>
      </c>
      <c r="I10" s="98">
        <v>1945401.531</v>
      </c>
      <c r="J10" s="98">
        <v>1900333.6370000001</v>
      </c>
      <c r="K10" s="98">
        <v>2042968.7390000001</v>
      </c>
      <c r="L10" s="98">
        <v>2089498.33</v>
      </c>
      <c r="M10" s="98">
        <v>2228657.625</v>
      </c>
      <c r="N10" s="98">
        <v>2230190</v>
      </c>
      <c r="O10" s="98">
        <v>2676488</v>
      </c>
      <c r="P10" s="98">
        <v>2792118.7919999999</v>
      </c>
      <c r="Q10" s="98">
        <v>2505209.0819999999</v>
      </c>
      <c r="R10" s="98">
        <v>2590702.4980000001</v>
      </c>
      <c r="S10" s="98">
        <v>2840626.95</v>
      </c>
      <c r="T10" s="98">
        <v>3049987.1749999998</v>
      </c>
      <c r="U10" s="98">
        <v>3069431.219</v>
      </c>
    </row>
    <row r="11" spans="1:21" ht="30" customHeight="1" x14ac:dyDescent="0.2">
      <c r="A11" s="110" t="s">
        <v>848</v>
      </c>
      <c r="B11" s="111" t="s">
        <v>1220</v>
      </c>
      <c r="C11" s="112" t="s">
        <v>849</v>
      </c>
      <c r="D11" s="23" t="s">
        <v>1195</v>
      </c>
      <c r="E11" s="97" t="s">
        <v>1200</v>
      </c>
      <c r="F11" s="97" t="s">
        <v>1200</v>
      </c>
      <c r="G11" s="97" t="s">
        <v>1200</v>
      </c>
      <c r="H11" s="97" t="s">
        <v>1200</v>
      </c>
      <c r="I11" s="97" t="s">
        <v>1200</v>
      </c>
      <c r="J11" s="97">
        <v>0</v>
      </c>
      <c r="K11" s="97">
        <v>0</v>
      </c>
      <c r="L11" s="97">
        <v>0</v>
      </c>
      <c r="M11" s="97">
        <v>0</v>
      </c>
      <c r="N11" s="97">
        <v>758571</v>
      </c>
      <c r="O11" s="97">
        <v>813036</v>
      </c>
      <c r="P11" s="97">
        <v>810128</v>
      </c>
      <c r="Q11" s="97">
        <v>1184923</v>
      </c>
      <c r="R11" s="97">
        <v>1463104</v>
      </c>
      <c r="S11" s="97">
        <v>1740498</v>
      </c>
      <c r="T11" s="97">
        <v>1617969</v>
      </c>
      <c r="U11" s="97">
        <v>1709408</v>
      </c>
    </row>
    <row r="12" spans="1:21" ht="30" customHeight="1" x14ac:dyDescent="0.2">
      <c r="A12" s="110" t="s">
        <v>848</v>
      </c>
      <c r="B12" s="111" t="s">
        <v>1220</v>
      </c>
      <c r="C12" s="112" t="s">
        <v>849</v>
      </c>
      <c r="D12" s="24" t="s">
        <v>1196</v>
      </c>
      <c r="E12" s="98" t="s">
        <v>1200</v>
      </c>
      <c r="F12" s="98" t="s">
        <v>1200</v>
      </c>
      <c r="G12" s="98" t="s">
        <v>1200</v>
      </c>
      <c r="H12" s="98" t="s">
        <v>1200</v>
      </c>
      <c r="I12" s="98" t="s">
        <v>1200</v>
      </c>
      <c r="J12" s="98">
        <v>0</v>
      </c>
      <c r="K12" s="98">
        <v>0</v>
      </c>
      <c r="L12" s="98">
        <v>0</v>
      </c>
      <c r="M12" s="98">
        <v>0</v>
      </c>
      <c r="N12" s="98">
        <v>87057</v>
      </c>
      <c r="O12" s="98">
        <v>109857</v>
      </c>
      <c r="P12" s="98">
        <v>118632.13099999999</v>
      </c>
      <c r="Q12" s="98">
        <v>142107.424</v>
      </c>
      <c r="R12" s="98">
        <v>166873.97200000001</v>
      </c>
      <c r="S12" s="98">
        <v>202626.91</v>
      </c>
      <c r="T12" s="98">
        <v>209730.57500000001</v>
      </c>
      <c r="U12" s="98">
        <v>208453.231</v>
      </c>
    </row>
    <row r="13" spans="1:21" ht="30" customHeight="1" x14ac:dyDescent="0.2">
      <c r="A13" s="110" t="s">
        <v>850</v>
      </c>
      <c r="B13" s="111" t="s">
        <v>1198</v>
      </c>
      <c r="C13" s="112" t="s">
        <v>851</v>
      </c>
      <c r="D13" s="23" t="s">
        <v>1195</v>
      </c>
      <c r="E13" s="97">
        <v>148992</v>
      </c>
      <c r="F13" s="97">
        <v>150724</v>
      </c>
      <c r="G13" s="97">
        <v>230046.42499999999</v>
      </c>
      <c r="H13" s="97">
        <v>264448</v>
      </c>
      <c r="I13" s="97">
        <v>262801</v>
      </c>
      <c r="J13" s="97">
        <v>257866</v>
      </c>
      <c r="K13" s="97">
        <v>304122</v>
      </c>
      <c r="L13" s="97">
        <v>273757</v>
      </c>
      <c r="M13" s="97">
        <v>173144</v>
      </c>
      <c r="N13" s="97">
        <v>392152</v>
      </c>
      <c r="O13" s="97">
        <v>281245</v>
      </c>
      <c r="P13" s="97">
        <v>280934</v>
      </c>
      <c r="Q13" s="97">
        <v>287625</v>
      </c>
      <c r="R13" s="97">
        <v>234144.05</v>
      </c>
      <c r="S13" s="97">
        <v>292388.321</v>
      </c>
      <c r="T13" s="97">
        <v>291636.30200000003</v>
      </c>
      <c r="U13" s="97">
        <v>229071.73300000001</v>
      </c>
    </row>
    <row r="14" spans="1:21" ht="30" customHeight="1" x14ac:dyDescent="0.2">
      <c r="A14" s="110" t="s">
        <v>850</v>
      </c>
      <c r="B14" s="111" t="s">
        <v>1198</v>
      </c>
      <c r="C14" s="112" t="s">
        <v>851</v>
      </c>
      <c r="D14" s="24" t="s">
        <v>1196</v>
      </c>
      <c r="E14" s="98">
        <v>4458.8680000000004</v>
      </c>
      <c r="F14" s="98">
        <v>4734.8159999999998</v>
      </c>
      <c r="G14" s="98">
        <v>4857.2219999999998</v>
      </c>
      <c r="H14" s="98">
        <v>7533.1719999999996</v>
      </c>
      <c r="I14" s="98">
        <v>8006.9</v>
      </c>
      <c r="J14" s="98">
        <v>10479.407999999999</v>
      </c>
      <c r="K14" s="98">
        <v>11675.592000000001</v>
      </c>
      <c r="L14" s="98">
        <v>15367.928</v>
      </c>
      <c r="M14" s="98">
        <v>13862.31</v>
      </c>
      <c r="N14" s="98">
        <v>15273</v>
      </c>
      <c r="O14" s="98">
        <v>16129</v>
      </c>
      <c r="P14" s="98">
        <v>17939.797999999999</v>
      </c>
      <c r="Q14" s="98">
        <v>17827.789000000001</v>
      </c>
      <c r="R14" s="98">
        <v>11459.522999999999</v>
      </c>
      <c r="S14" s="98">
        <v>21589.45</v>
      </c>
      <c r="T14" s="98">
        <v>22312.098000000002</v>
      </c>
      <c r="U14" s="98">
        <v>12542.084000000001</v>
      </c>
    </row>
    <row r="16" spans="1:21" x14ac:dyDescent="0.2">
      <c r="A16" s="21" t="s">
        <v>1234</v>
      </c>
    </row>
    <row r="17" spans="1:1" x14ac:dyDescent="0.2">
      <c r="A17" s="21" t="s">
        <v>1331</v>
      </c>
    </row>
    <row r="18" spans="1:1" x14ac:dyDescent="0.2">
      <c r="A18" s="21" t="s">
        <v>1332</v>
      </c>
    </row>
    <row r="19" spans="1:1" x14ac:dyDescent="0.2">
      <c r="A19" s="22" t="s">
        <v>1333</v>
      </c>
    </row>
    <row r="20" spans="1:1" x14ac:dyDescent="0.2">
      <c r="A20" s="21" t="s">
        <v>4</v>
      </c>
    </row>
    <row r="21" spans="1:1" x14ac:dyDescent="0.2">
      <c r="A21" t="s">
        <v>2</v>
      </c>
    </row>
    <row r="22" spans="1:1" x14ac:dyDescent="0.2">
      <c r="A22" t="s">
        <v>937</v>
      </c>
    </row>
  </sheetData>
  <mergeCells count="13">
    <mergeCell ref="A2:U2"/>
    <mergeCell ref="A5:U5"/>
    <mergeCell ref="A8:B8"/>
    <mergeCell ref="C8:D8"/>
    <mergeCell ref="A9:A10"/>
    <mergeCell ref="A11:A12"/>
    <mergeCell ref="A13:A14"/>
    <mergeCell ref="B9:B10"/>
    <mergeCell ref="B11:B12"/>
    <mergeCell ref="B13:B14"/>
    <mergeCell ref="C9:C10"/>
    <mergeCell ref="C11:C12"/>
    <mergeCell ref="C13:C14"/>
  </mergeCells>
  <pageMargins left="0.7" right="0.7" top="0.75" bottom="0.75" header="0.3" footer="0.3"/>
  <pageSetup paperSize="9" orientation="portrait" horizontalDpi="300" verticalDpi="30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U17"/>
  <sheetViews>
    <sheetView showGridLines="0" workbookViewId="0">
      <pane xSplit="4" ySplit="8" topLeftCell="E9" activePane="bottomRight" state="frozen"/>
      <selection pane="topRight"/>
      <selection pane="bottomLeft"/>
      <selection pane="bottomRight"/>
    </sheetView>
  </sheetViews>
  <sheetFormatPr baseColWidth="10" defaultRowHeight="12.75" x14ac:dyDescent="0.2"/>
  <cols>
    <col min="1" max="1" width="12.7109375" customWidth="1"/>
    <col min="2" max="2" width="5.7109375" customWidth="1"/>
    <col min="3" max="3" width="50.7109375" customWidth="1"/>
    <col min="4" max="4" width="8.7109375" customWidth="1"/>
    <col min="5" max="21" width="13.7109375" customWidth="1"/>
  </cols>
  <sheetData>
    <row r="1" spans="1:21" x14ac:dyDescent="0.2">
      <c r="U1" s="2" t="str">
        <f>HYPERLINK("#'Sommaire'!A1", "retour sommaire")</f>
        <v>retour sommaire</v>
      </c>
    </row>
    <row r="2" spans="1:21" ht="15" x14ac:dyDescent="0.2">
      <c r="A2" s="113" t="s">
        <v>1202</v>
      </c>
      <c r="B2" s="114"/>
      <c r="C2" s="114"/>
      <c r="D2" s="114"/>
      <c r="E2" s="114"/>
      <c r="F2" s="114"/>
      <c r="G2" s="114"/>
      <c r="H2" s="114"/>
      <c r="I2" s="114"/>
      <c r="J2" s="114"/>
      <c r="K2" s="114"/>
      <c r="L2" s="114"/>
      <c r="M2" s="114"/>
      <c r="N2" s="114"/>
      <c r="O2" s="114"/>
      <c r="P2" s="114"/>
      <c r="Q2" s="114"/>
      <c r="R2" s="114"/>
      <c r="S2" s="114"/>
      <c r="T2" s="114"/>
      <c r="U2" s="114"/>
    </row>
    <row r="5" spans="1:21" ht="15" x14ac:dyDescent="0.2">
      <c r="A5" s="113" t="s">
        <v>1334</v>
      </c>
      <c r="B5" s="114"/>
      <c r="C5" s="114"/>
      <c r="D5" s="114"/>
      <c r="E5" s="114"/>
      <c r="F5" s="114"/>
      <c r="G5" s="114"/>
      <c r="H5" s="114"/>
      <c r="I5" s="114"/>
      <c r="J5" s="114"/>
      <c r="K5" s="114"/>
      <c r="L5" s="114"/>
      <c r="M5" s="114"/>
      <c r="N5" s="114"/>
      <c r="O5" s="114"/>
      <c r="P5" s="114"/>
      <c r="Q5" s="114"/>
      <c r="R5" s="114"/>
      <c r="S5" s="114"/>
      <c r="T5" s="114"/>
      <c r="U5" s="114"/>
    </row>
    <row r="6" spans="1:21" x14ac:dyDescent="0.2">
      <c r="U6" s="7" t="s">
        <v>1204</v>
      </c>
    </row>
    <row r="7" spans="1:21" x14ac:dyDescent="0.2">
      <c r="U7" s="7" t="s">
        <v>1205</v>
      </c>
    </row>
    <row r="8" spans="1:21" x14ac:dyDescent="0.2">
      <c r="A8" s="107" t="s">
        <v>6</v>
      </c>
      <c r="B8" s="107" t="s">
        <v>1193</v>
      </c>
      <c r="C8" s="107" t="s">
        <v>7</v>
      </c>
      <c r="D8" s="107" t="s">
        <v>1194</v>
      </c>
      <c r="E8" s="8" t="s">
        <v>889</v>
      </c>
      <c r="F8" s="8" t="s">
        <v>890</v>
      </c>
      <c r="G8" s="8" t="s">
        <v>891</v>
      </c>
      <c r="H8" s="8" t="s">
        <v>892</v>
      </c>
      <c r="I8" s="8" t="s">
        <v>893</v>
      </c>
      <c r="J8" s="8" t="s">
        <v>894</v>
      </c>
      <c r="K8" s="8" t="s">
        <v>895</v>
      </c>
      <c r="L8" s="8" t="s">
        <v>896</v>
      </c>
      <c r="M8" s="8" t="s">
        <v>897</v>
      </c>
      <c r="N8" s="8" t="s">
        <v>898</v>
      </c>
      <c r="O8" s="8" t="s">
        <v>899</v>
      </c>
      <c r="P8" s="8" t="s">
        <v>900</v>
      </c>
      <c r="Q8" s="8" t="s">
        <v>901</v>
      </c>
      <c r="R8" s="8" t="s">
        <v>902</v>
      </c>
      <c r="S8" s="8" t="s">
        <v>903</v>
      </c>
      <c r="T8" s="8" t="s">
        <v>904</v>
      </c>
      <c r="U8" s="8" t="s">
        <v>905</v>
      </c>
    </row>
    <row r="9" spans="1:21" ht="30" customHeight="1" x14ac:dyDescent="0.2">
      <c r="A9" s="110" t="s">
        <v>852</v>
      </c>
      <c r="B9" s="111" t="s">
        <v>888</v>
      </c>
      <c r="C9" s="112" t="s">
        <v>853</v>
      </c>
      <c r="D9" s="23" t="s">
        <v>1195</v>
      </c>
      <c r="E9" s="99">
        <v>900038</v>
      </c>
      <c r="F9" s="99">
        <v>1146092</v>
      </c>
      <c r="G9" s="99">
        <v>1301675</v>
      </c>
      <c r="H9" s="99">
        <v>1472187</v>
      </c>
      <c r="I9" s="99">
        <v>1387614</v>
      </c>
      <c r="J9" s="99">
        <v>1439558</v>
      </c>
      <c r="K9" s="99">
        <v>1369639</v>
      </c>
      <c r="L9" s="99">
        <v>1446959</v>
      </c>
      <c r="M9" s="99">
        <v>1452107</v>
      </c>
      <c r="N9" s="99">
        <v>1371635</v>
      </c>
      <c r="O9" s="99">
        <v>1338232</v>
      </c>
      <c r="P9" s="99">
        <v>1352950</v>
      </c>
      <c r="Q9" s="99" t="s">
        <v>1199</v>
      </c>
      <c r="R9" s="99" t="s">
        <v>1199</v>
      </c>
      <c r="S9" s="99" t="s">
        <v>1199</v>
      </c>
      <c r="T9" s="99" t="s">
        <v>1199</v>
      </c>
      <c r="U9" s="99">
        <v>1408084.0689999999</v>
      </c>
    </row>
    <row r="10" spans="1:21" ht="30" customHeight="1" x14ac:dyDescent="0.2">
      <c r="A10" s="110" t="s">
        <v>852</v>
      </c>
      <c r="B10" s="111" t="s">
        <v>888</v>
      </c>
      <c r="C10" s="112" t="s">
        <v>853</v>
      </c>
      <c r="D10" s="24" t="s">
        <v>1196</v>
      </c>
      <c r="E10" s="100">
        <v>376430.076</v>
      </c>
      <c r="F10" s="100">
        <v>503574.21899999998</v>
      </c>
      <c r="G10" s="100">
        <v>443090.88500000001</v>
      </c>
      <c r="H10" s="100">
        <v>495464.20699999999</v>
      </c>
      <c r="I10" s="100">
        <v>574620.68900000001</v>
      </c>
      <c r="J10" s="100">
        <v>605197.87</v>
      </c>
      <c r="K10" s="100">
        <v>607542</v>
      </c>
      <c r="L10" s="100">
        <v>523249.38099999999</v>
      </c>
      <c r="M10" s="100">
        <v>517839.37900000002</v>
      </c>
      <c r="N10" s="100">
        <v>471329</v>
      </c>
      <c r="O10" s="100">
        <v>458617</v>
      </c>
      <c r="P10" s="100">
        <v>478767.74200000003</v>
      </c>
      <c r="Q10" s="100" t="s">
        <v>1199</v>
      </c>
      <c r="R10" s="100" t="s">
        <v>1199</v>
      </c>
      <c r="S10" s="100" t="s">
        <v>1199</v>
      </c>
      <c r="T10" s="100" t="s">
        <v>1199</v>
      </c>
      <c r="U10" s="100">
        <v>791598.15800000005</v>
      </c>
    </row>
    <row r="11" spans="1:21" ht="30" customHeight="1" x14ac:dyDescent="0.2">
      <c r="A11" s="110" t="s">
        <v>854</v>
      </c>
      <c r="B11" s="111" t="s">
        <v>888</v>
      </c>
      <c r="C11" s="112" t="s">
        <v>855</v>
      </c>
      <c r="D11" s="23" t="s">
        <v>1195</v>
      </c>
      <c r="E11" s="99">
        <v>38844</v>
      </c>
      <c r="F11" s="99">
        <v>54506</v>
      </c>
      <c r="G11" s="99">
        <v>64877</v>
      </c>
      <c r="H11" s="99">
        <v>66597</v>
      </c>
      <c r="I11" s="99">
        <v>65683</v>
      </c>
      <c r="J11" s="99">
        <v>66108</v>
      </c>
      <c r="K11" s="99">
        <v>49531</v>
      </c>
      <c r="L11" s="99" t="s">
        <v>1199</v>
      </c>
      <c r="M11" s="99" t="s">
        <v>1199</v>
      </c>
      <c r="N11" s="99" t="s">
        <v>1199</v>
      </c>
      <c r="O11" s="99" t="s">
        <v>1199</v>
      </c>
      <c r="P11" s="99" t="s">
        <v>1199</v>
      </c>
      <c r="Q11" s="99" t="s">
        <v>1199</v>
      </c>
      <c r="R11" s="99" t="s">
        <v>1199</v>
      </c>
      <c r="S11" s="99" t="s">
        <v>1199</v>
      </c>
      <c r="T11" s="99" t="s">
        <v>1199</v>
      </c>
      <c r="U11" s="99" t="s">
        <v>1199</v>
      </c>
    </row>
    <row r="12" spans="1:21" ht="30" customHeight="1" x14ac:dyDescent="0.2">
      <c r="A12" s="110" t="s">
        <v>854</v>
      </c>
      <c r="B12" s="111" t="s">
        <v>888</v>
      </c>
      <c r="C12" s="112" t="s">
        <v>855</v>
      </c>
      <c r="D12" s="24" t="s">
        <v>1196</v>
      </c>
      <c r="E12" s="100">
        <v>4510.41</v>
      </c>
      <c r="F12" s="100">
        <v>11057.883</v>
      </c>
      <c r="G12" s="100">
        <v>9906.2549999999992</v>
      </c>
      <c r="H12" s="100">
        <v>12462.778</v>
      </c>
      <c r="I12" s="100">
        <v>14185.608</v>
      </c>
      <c r="J12" s="100">
        <v>16226.387000000001</v>
      </c>
      <c r="K12" s="100">
        <v>9088.7720000000008</v>
      </c>
      <c r="L12" s="100" t="s">
        <v>1199</v>
      </c>
      <c r="M12" s="100" t="s">
        <v>1199</v>
      </c>
      <c r="N12" s="100" t="s">
        <v>1199</v>
      </c>
      <c r="O12" s="100" t="s">
        <v>1199</v>
      </c>
      <c r="P12" s="100" t="s">
        <v>1199</v>
      </c>
      <c r="Q12" s="100" t="s">
        <v>1199</v>
      </c>
      <c r="R12" s="100" t="s">
        <v>1199</v>
      </c>
      <c r="S12" s="100" t="s">
        <v>1199</v>
      </c>
      <c r="T12" s="100" t="s">
        <v>1199</v>
      </c>
      <c r="U12" s="100" t="s">
        <v>1199</v>
      </c>
    </row>
    <row r="14" spans="1:21" x14ac:dyDescent="0.2">
      <c r="A14" s="22" t="s">
        <v>1335</v>
      </c>
    </row>
    <row r="15" spans="1:21" x14ac:dyDescent="0.2">
      <c r="A15" s="21" t="s">
        <v>4</v>
      </c>
    </row>
    <row r="16" spans="1:21" x14ac:dyDescent="0.2">
      <c r="A16" t="s">
        <v>2</v>
      </c>
    </row>
    <row r="17" spans="1:1" x14ac:dyDescent="0.2">
      <c r="A17" t="s">
        <v>937</v>
      </c>
    </row>
  </sheetData>
  <mergeCells count="10">
    <mergeCell ref="A2:U2"/>
    <mergeCell ref="A5:U5"/>
    <mergeCell ref="A8:B8"/>
    <mergeCell ref="C8:D8"/>
    <mergeCell ref="A9:A10"/>
    <mergeCell ref="A11:A12"/>
    <mergeCell ref="B9:B10"/>
    <mergeCell ref="B11:B12"/>
    <mergeCell ref="C9:C10"/>
    <mergeCell ref="C11:C12"/>
  </mergeCells>
  <pageMargins left="0.7" right="0.7" top="0.75" bottom="0.75" header="0.3" footer="0.3"/>
  <pageSetup paperSize="9" orientation="portrait" horizontalDpi="300" verticalDpi="30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U17"/>
  <sheetViews>
    <sheetView showGridLines="0" workbookViewId="0">
      <pane xSplit="4" ySplit="8" topLeftCell="E9" activePane="bottomRight" state="frozen"/>
      <selection pane="topRight"/>
      <selection pane="bottomLeft"/>
      <selection pane="bottomRight"/>
    </sheetView>
  </sheetViews>
  <sheetFormatPr baseColWidth="10" defaultRowHeight="12.75" x14ac:dyDescent="0.2"/>
  <cols>
    <col min="1" max="1" width="12.7109375" customWidth="1"/>
    <col min="2" max="2" width="5.7109375" customWidth="1"/>
    <col min="3" max="3" width="50.7109375" customWidth="1"/>
    <col min="4" max="4" width="8.7109375" customWidth="1"/>
    <col min="5" max="21" width="13.7109375" customWidth="1"/>
  </cols>
  <sheetData>
    <row r="1" spans="1:21" x14ac:dyDescent="0.2">
      <c r="U1" s="2" t="str">
        <f>HYPERLINK("#'Sommaire'!A1", "retour sommaire")</f>
        <v>retour sommaire</v>
      </c>
    </row>
    <row r="2" spans="1:21" ht="15" x14ac:dyDescent="0.2">
      <c r="A2" s="113" t="s">
        <v>1202</v>
      </c>
      <c r="B2" s="114"/>
      <c r="C2" s="114"/>
      <c r="D2" s="114"/>
      <c r="E2" s="114"/>
      <c r="F2" s="114"/>
      <c r="G2" s="114"/>
      <c r="H2" s="114"/>
      <c r="I2" s="114"/>
      <c r="J2" s="114"/>
      <c r="K2" s="114"/>
      <c r="L2" s="114"/>
      <c r="M2" s="114"/>
      <c r="N2" s="114"/>
      <c r="O2" s="114"/>
      <c r="P2" s="114"/>
      <c r="Q2" s="114"/>
      <c r="R2" s="114"/>
      <c r="S2" s="114"/>
      <c r="T2" s="114"/>
      <c r="U2" s="114"/>
    </row>
    <row r="5" spans="1:21" ht="15" x14ac:dyDescent="0.2">
      <c r="A5" s="113" t="s">
        <v>1336</v>
      </c>
      <c r="B5" s="114"/>
      <c r="C5" s="114"/>
      <c r="D5" s="114"/>
      <c r="E5" s="114"/>
      <c r="F5" s="114"/>
      <c r="G5" s="114"/>
      <c r="H5" s="114"/>
      <c r="I5" s="114"/>
      <c r="J5" s="114"/>
      <c r="K5" s="114"/>
      <c r="L5" s="114"/>
      <c r="M5" s="114"/>
      <c r="N5" s="114"/>
      <c r="O5" s="114"/>
      <c r="P5" s="114"/>
      <c r="Q5" s="114"/>
      <c r="R5" s="114"/>
      <c r="S5" s="114"/>
      <c r="T5" s="114"/>
      <c r="U5" s="114"/>
    </row>
    <row r="6" spans="1:21" x14ac:dyDescent="0.2">
      <c r="U6" s="7" t="s">
        <v>1233</v>
      </c>
    </row>
    <row r="7" spans="1:21" x14ac:dyDescent="0.2">
      <c r="U7" s="7" t="s">
        <v>1205</v>
      </c>
    </row>
    <row r="8" spans="1:21" x14ac:dyDescent="0.2">
      <c r="A8" s="107" t="s">
        <v>6</v>
      </c>
      <c r="B8" s="107" t="s">
        <v>1193</v>
      </c>
      <c r="C8" s="107" t="s">
        <v>7</v>
      </c>
      <c r="D8" s="107" t="s">
        <v>1194</v>
      </c>
      <c r="E8" s="8" t="s">
        <v>889</v>
      </c>
      <c r="F8" s="8" t="s">
        <v>890</v>
      </c>
      <c r="G8" s="8" t="s">
        <v>891</v>
      </c>
      <c r="H8" s="8" t="s">
        <v>892</v>
      </c>
      <c r="I8" s="8" t="s">
        <v>893</v>
      </c>
      <c r="J8" s="8" t="s">
        <v>894</v>
      </c>
      <c r="K8" s="8" t="s">
        <v>895</v>
      </c>
      <c r="L8" s="8" t="s">
        <v>896</v>
      </c>
      <c r="M8" s="8" t="s">
        <v>897</v>
      </c>
      <c r="N8" s="8" t="s">
        <v>898</v>
      </c>
      <c r="O8" s="8" t="s">
        <v>899</v>
      </c>
      <c r="P8" s="8" t="s">
        <v>900</v>
      </c>
      <c r="Q8" s="8" t="s">
        <v>901</v>
      </c>
      <c r="R8" s="8" t="s">
        <v>902</v>
      </c>
      <c r="S8" s="8" t="s">
        <v>903</v>
      </c>
      <c r="T8" s="8" t="s">
        <v>904</v>
      </c>
      <c r="U8" s="8" t="s">
        <v>905</v>
      </c>
    </row>
    <row r="9" spans="1:21" ht="30" customHeight="1" x14ac:dyDescent="0.2">
      <c r="A9" s="110" t="s">
        <v>856</v>
      </c>
      <c r="B9" s="111" t="s">
        <v>888</v>
      </c>
      <c r="C9" s="112" t="s">
        <v>857</v>
      </c>
      <c r="D9" s="23" t="s">
        <v>1195</v>
      </c>
      <c r="E9" s="101">
        <v>58613518.299999997</v>
      </c>
      <c r="F9" s="101">
        <v>57620245.68</v>
      </c>
      <c r="G9" s="101">
        <v>59982156.689999998</v>
      </c>
      <c r="H9" s="101">
        <v>62214014.979999997</v>
      </c>
      <c r="I9" s="101">
        <v>63268511</v>
      </c>
      <c r="J9" s="101">
        <v>63937605.920000002</v>
      </c>
      <c r="K9" s="101">
        <v>65457666.840000004</v>
      </c>
      <c r="L9" s="101">
        <v>68968039.359999999</v>
      </c>
      <c r="M9" s="101">
        <v>70801961.939999998</v>
      </c>
      <c r="N9" s="101">
        <v>72369787</v>
      </c>
      <c r="O9" s="101">
        <v>73121452</v>
      </c>
      <c r="P9" s="101">
        <v>69932818</v>
      </c>
      <c r="Q9" s="101">
        <v>63643411</v>
      </c>
      <c r="R9" s="101">
        <v>64555315</v>
      </c>
      <c r="S9" s="101">
        <v>64256074</v>
      </c>
      <c r="T9" s="101">
        <v>61029576</v>
      </c>
      <c r="U9" s="101">
        <v>58558700</v>
      </c>
    </row>
    <row r="10" spans="1:21" ht="30" customHeight="1" x14ac:dyDescent="0.2">
      <c r="A10" s="110" t="s">
        <v>856</v>
      </c>
      <c r="B10" s="111" t="s">
        <v>888</v>
      </c>
      <c r="C10" s="112" t="s">
        <v>857</v>
      </c>
      <c r="D10" s="24" t="s">
        <v>1196</v>
      </c>
      <c r="E10" s="102">
        <v>2010463.6529999999</v>
      </c>
      <c r="F10" s="102">
        <v>1879330.7150000001</v>
      </c>
      <c r="G10" s="102">
        <v>1959647.554</v>
      </c>
      <c r="H10" s="102">
        <v>2062122.25</v>
      </c>
      <c r="I10" s="102">
        <v>2141881.003</v>
      </c>
      <c r="J10" s="102">
        <v>2216918.4309999999</v>
      </c>
      <c r="K10" s="102">
        <v>2292292.9539999999</v>
      </c>
      <c r="L10" s="102">
        <v>2476071.844</v>
      </c>
      <c r="M10" s="102">
        <v>2572033.5610000002</v>
      </c>
      <c r="N10" s="102">
        <v>3032020</v>
      </c>
      <c r="O10" s="102">
        <v>3030946</v>
      </c>
      <c r="P10" s="102">
        <v>2927865.3080000002</v>
      </c>
      <c r="Q10" s="102">
        <v>2510527.0669999998</v>
      </c>
      <c r="R10" s="102">
        <v>2590399.645</v>
      </c>
      <c r="S10" s="102">
        <v>2497926.8080000002</v>
      </c>
      <c r="T10" s="102">
        <v>2658300.165</v>
      </c>
      <c r="U10" s="102">
        <v>2627759.361</v>
      </c>
    </row>
    <row r="11" spans="1:21" ht="30" customHeight="1" x14ac:dyDescent="0.2">
      <c r="A11" s="110" t="s">
        <v>858</v>
      </c>
      <c r="B11" s="111" t="s">
        <v>888</v>
      </c>
      <c r="C11" s="112" t="s">
        <v>859</v>
      </c>
      <c r="D11" s="23" t="s">
        <v>1195</v>
      </c>
      <c r="E11" s="101">
        <v>49189438.049999997</v>
      </c>
      <c r="F11" s="101">
        <v>46588331.329999998</v>
      </c>
      <c r="G11" s="101">
        <v>43852912.399999999</v>
      </c>
      <c r="H11" s="101">
        <v>46021966.600000001</v>
      </c>
      <c r="I11" s="101">
        <v>46011425.259999998</v>
      </c>
      <c r="J11" s="101">
        <v>47311964.609999999</v>
      </c>
      <c r="K11" s="101">
        <v>49620326.549999997</v>
      </c>
      <c r="L11" s="101">
        <v>51384346.009999998</v>
      </c>
      <c r="M11" s="101">
        <v>49841478.939999998</v>
      </c>
      <c r="N11" s="101">
        <v>53099516</v>
      </c>
      <c r="O11" s="101">
        <v>50939913</v>
      </c>
      <c r="P11" s="101">
        <v>55770898</v>
      </c>
      <c r="Q11" s="101">
        <v>54040639</v>
      </c>
      <c r="R11" s="101">
        <v>53427763</v>
      </c>
      <c r="S11" s="101">
        <v>57257552</v>
      </c>
      <c r="T11" s="101">
        <v>59361130</v>
      </c>
      <c r="U11" s="101">
        <v>59607250</v>
      </c>
    </row>
    <row r="12" spans="1:21" ht="30" customHeight="1" x14ac:dyDescent="0.2">
      <c r="A12" s="110" t="s">
        <v>858</v>
      </c>
      <c r="B12" s="111" t="s">
        <v>888</v>
      </c>
      <c r="C12" s="112" t="s">
        <v>859</v>
      </c>
      <c r="D12" s="24" t="s">
        <v>1196</v>
      </c>
      <c r="E12" s="102">
        <v>544132.424</v>
      </c>
      <c r="F12" s="102">
        <v>497304.49200000003</v>
      </c>
      <c r="G12" s="102">
        <v>463495.48100000003</v>
      </c>
      <c r="H12" s="102">
        <v>473557.49400000001</v>
      </c>
      <c r="I12" s="102">
        <v>477810.82</v>
      </c>
      <c r="J12" s="102">
        <v>491741.28</v>
      </c>
      <c r="K12" s="102">
        <v>571394.57900000003</v>
      </c>
      <c r="L12" s="102">
        <v>596649.40899999999</v>
      </c>
      <c r="M12" s="102">
        <v>538146.13800000004</v>
      </c>
      <c r="N12" s="102">
        <v>599240</v>
      </c>
      <c r="O12" s="102">
        <v>593699</v>
      </c>
      <c r="P12" s="102">
        <v>618387.40399999998</v>
      </c>
      <c r="Q12" s="102">
        <v>559707.60100000002</v>
      </c>
      <c r="R12" s="102">
        <v>616795.11399999994</v>
      </c>
      <c r="S12" s="102">
        <v>647838.61800000002</v>
      </c>
      <c r="T12" s="102">
        <v>757206.59199999995</v>
      </c>
      <c r="U12" s="102">
        <v>758412.94700000004</v>
      </c>
    </row>
    <row r="14" spans="1:21" x14ac:dyDescent="0.2">
      <c r="A14" s="22" t="s">
        <v>1337</v>
      </c>
    </row>
    <row r="15" spans="1:21" x14ac:dyDescent="0.2">
      <c r="A15" s="21" t="s">
        <v>4</v>
      </c>
    </row>
    <row r="16" spans="1:21" x14ac:dyDescent="0.2">
      <c r="A16" t="s">
        <v>2</v>
      </c>
    </row>
    <row r="17" spans="1:1" x14ac:dyDescent="0.2">
      <c r="A17" t="s">
        <v>937</v>
      </c>
    </row>
  </sheetData>
  <mergeCells count="10">
    <mergeCell ref="A2:U2"/>
    <mergeCell ref="A5:U5"/>
    <mergeCell ref="A8:B8"/>
    <mergeCell ref="C8:D8"/>
    <mergeCell ref="A9:A10"/>
    <mergeCell ref="A11:A12"/>
    <mergeCell ref="B9:B10"/>
    <mergeCell ref="B11:B12"/>
    <mergeCell ref="C9:C10"/>
    <mergeCell ref="C11:C12"/>
  </mergeCells>
  <pageMargins left="0.7" right="0.7" top="0.75" bottom="0.75" header="0.3" footer="0.3"/>
  <pageSetup paperSize="9" orientation="portrait" horizontalDpi="300" verticalDpi="30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U19"/>
  <sheetViews>
    <sheetView showGridLines="0" workbookViewId="0">
      <pane xSplit="4" ySplit="8" topLeftCell="E9" activePane="bottomRight" state="frozen"/>
      <selection pane="topRight"/>
      <selection pane="bottomLeft"/>
      <selection pane="bottomRight"/>
    </sheetView>
  </sheetViews>
  <sheetFormatPr baseColWidth="10" defaultRowHeight="12.75" x14ac:dyDescent="0.2"/>
  <cols>
    <col min="1" max="1" width="12.7109375" customWidth="1"/>
    <col min="2" max="2" width="5.7109375" customWidth="1"/>
    <col min="3" max="3" width="50.7109375" customWidth="1"/>
    <col min="4" max="4" width="8.7109375" customWidth="1"/>
    <col min="5" max="21" width="13.7109375" customWidth="1"/>
  </cols>
  <sheetData>
    <row r="1" spans="1:21" x14ac:dyDescent="0.2">
      <c r="U1" s="2" t="str">
        <f>HYPERLINK("#'Sommaire'!A1", "retour sommaire")</f>
        <v>retour sommaire</v>
      </c>
    </row>
    <row r="2" spans="1:21" ht="15" x14ac:dyDescent="0.2">
      <c r="A2" s="113" t="s">
        <v>1202</v>
      </c>
      <c r="B2" s="114"/>
      <c r="C2" s="114"/>
      <c r="D2" s="114"/>
      <c r="E2" s="114"/>
      <c r="F2" s="114"/>
      <c r="G2" s="114"/>
      <c r="H2" s="114"/>
      <c r="I2" s="114"/>
      <c r="J2" s="114"/>
      <c r="K2" s="114"/>
      <c r="L2" s="114"/>
      <c r="M2" s="114"/>
      <c r="N2" s="114"/>
      <c r="O2" s="114"/>
      <c r="P2" s="114"/>
      <c r="Q2" s="114"/>
      <c r="R2" s="114"/>
      <c r="S2" s="114"/>
      <c r="T2" s="114"/>
      <c r="U2" s="114"/>
    </row>
    <row r="5" spans="1:21" ht="15" x14ac:dyDescent="0.2">
      <c r="A5" s="113" t="s">
        <v>1338</v>
      </c>
      <c r="B5" s="114"/>
      <c r="C5" s="114"/>
      <c r="D5" s="114"/>
      <c r="E5" s="114"/>
      <c r="F5" s="114"/>
      <c r="G5" s="114"/>
      <c r="H5" s="114"/>
      <c r="I5" s="114"/>
      <c r="J5" s="114"/>
      <c r="K5" s="114"/>
      <c r="L5" s="114"/>
      <c r="M5" s="114"/>
      <c r="N5" s="114"/>
      <c r="O5" s="114"/>
      <c r="P5" s="114"/>
      <c r="Q5" s="114"/>
      <c r="R5" s="114"/>
      <c r="S5" s="114"/>
      <c r="T5" s="114"/>
      <c r="U5" s="114"/>
    </row>
    <row r="6" spans="1:21" x14ac:dyDescent="0.2">
      <c r="U6" s="7" t="s">
        <v>1233</v>
      </c>
    </row>
    <row r="7" spans="1:21" x14ac:dyDescent="0.2">
      <c r="U7" s="7" t="s">
        <v>1205</v>
      </c>
    </row>
    <row r="8" spans="1:21" x14ac:dyDescent="0.2">
      <c r="A8" s="107" t="s">
        <v>6</v>
      </c>
      <c r="B8" s="107" t="s">
        <v>1193</v>
      </c>
      <c r="C8" s="107" t="s">
        <v>7</v>
      </c>
      <c r="D8" s="107" t="s">
        <v>1194</v>
      </c>
      <c r="E8" s="8" t="s">
        <v>889</v>
      </c>
      <c r="F8" s="8" t="s">
        <v>890</v>
      </c>
      <c r="G8" s="8" t="s">
        <v>891</v>
      </c>
      <c r="H8" s="8" t="s">
        <v>892</v>
      </c>
      <c r="I8" s="8" t="s">
        <v>893</v>
      </c>
      <c r="J8" s="8" t="s">
        <v>894</v>
      </c>
      <c r="K8" s="8" t="s">
        <v>895</v>
      </c>
      <c r="L8" s="8" t="s">
        <v>896</v>
      </c>
      <c r="M8" s="8" t="s">
        <v>897</v>
      </c>
      <c r="N8" s="8" t="s">
        <v>898</v>
      </c>
      <c r="O8" s="8" t="s">
        <v>899</v>
      </c>
      <c r="P8" s="8" t="s">
        <v>900</v>
      </c>
      <c r="Q8" s="8" t="s">
        <v>901</v>
      </c>
      <c r="R8" s="8" t="s">
        <v>902</v>
      </c>
      <c r="S8" s="8" t="s">
        <v>903</v>
      </c>
      <c r="T8" s="8" t="s">
        <v>904</v>
      </c>
      <c r="U8" s="8" t="s">
        <v>905</v>
      </c>
    </row>
    <row r="9" spans="1:21" ht="30" customHeight="1" x14ac:dyDescent="0.2">
      <c r="A9" s="110" t="s">
        <v>860</v>
      </c>
      <c r="B9" s="111" t="s">
        <v>888</v>
      </c>
      <c r="C9" s="112" t="s">
        <v>861</v>
      </c>
      <c r="D9" s="23" t="s">
        <v>1195</v>
      </c>
      <c r="E9" s="103">
        <v>41710593.920000002</v>
      </c>
      <c r="F9" s="103">
        <v>45952004.189999998</v>
      </c>
      <c r="G9" s="103">
        <v>39602931.149999999</v>
      </c>
      <c r="H9" s="103">
        <v>41013434.659999996</v>
      </c>
      <c r="I9" s="103">
        <v>44426784.090000004</v>
      </c>
      <c r="J9" s="103">
        <v>44200969.700000003</v>
      </c>
      <c r="K9" s="103">
        <v>45423365.869999997</v>
      </c>
      <c r="L9" s="103">
        <v>46819764.479999997</v>
      </c>
      <c r="M9" s="103">
        <v>45924096.219999999</v>
      </c>
      <c r="N9" s="103">
        <v>43299576</v>
      </c>
      <c r="O9" s="103">
        <v>42685968</v>
      </c>
      <c r="P9" s="103">
        <v>43581219</v>
      </c>
      <c r="Q9" s="103">
        <v>47451485</v>
      </c>
      <c r="R9" s="103">
        <v>49882351</v>
      </c>
      <c r="S9" s="103">
        <v>54924775</v>
      </c>
      <c r="T9" s="103">
        <v>51190695</v>
      </c>
      <c r="U9" s="103">
        <v>50977111</v>
      </c>
    </row>
    <row r="10" spans="1:21" ht="30" customHeight="1" x14ac:dyDescent="0.2">
      <c r="A10" s="110" t="s">
        <v>860</v>
      </c>
      <c r="B10" s="111" t="s">
        <v>888</v>
      </c>
      <c r="C10" s="112" t="s">
        <v>861</v>
      </c>
      <c r="D10" s="24" t="s">
        <v>1196</v>
      </c>
      <c r="E10" s="104">
        <v>2455161</v>
      </c>
      <c r="F10" s="104">
        <v>2503314</v>
      </c>
      <c r="G10" s="104">
        <v>2013882</v>
      </c>
      <c r="H10" s="104">
        <v>2076377</v>
      </c>
      <c r="I10" s="104">
        <v>2292922</v>
      </c>
      <c r="J10" s="104">
        <v>2370529</v>
      </c>
      <c r="K10" s="104">
        <v>2457389</v>
      </c>
      <c r="L10" s="104">
        <v>2691122</v>
      </c>
      <c r="M10" s="104">
        <v>2814509.932</v>
      </c>
      <c r="N10" s="104">
        <v>2824958</v>
      </c>
      <c r="O10" s="104">
        <v>2849616</v>
      </c>
      <c r="P10" s="104">
        <v>2958424.446</v>
      </c>
      <c r="Q10" s="104">
        <v>3827214.7940000002</v>
      </c>
      <c r="R10" s="104">
        <v>4082493.6039999998</v>
      </c>
      <c r="S10" s="104">
        <v>4729452.6050000004</v>
      </c>
      <c r="T10" s="104">
        <v>5399511.4029999999</v>
      </c>
      <c r="U10" s="104">
        <v>5500347.0559999999</v>
      </c>
    </row>
    <row r="11" spans="1:21" ht="30" customHeight="1" x14ac:dyDescent="0.2">
      <c r="A11" s="110" t="s">
        <v>862</v>
      </c>
      <c r="B11" s="111" t="s">
        <v>888</v>
      </c>
      <c r="C11" s="112" t="s">
        <v>863</v>
      </c>
      <c r="D11" s="23" t="s">
        <v>1195</v>
      </c>
      <c r="E11" s="103">
        <v>9230007.4700000007</v>
      </c>
      <c r="F11" s="103">
        <v>9562661.75</v>
      </c>
      <c r="G11" s="103">
        <v>12022914.27</v>
      </c>
      <c r="H11" s="103">
        <v>13614815.369999999</v>
      </c>
      <c r="I11" s="103">
        <v>8371350.3200000003</v>
      </c>
      <c r="J11" s="103">
        <v>8515955.1199999992</v>
      </c>
      <c r="K11" s="103">
        <v>8422259.8100000005</v>
      </c>
      <c r="L11" s="103">
        <v>8656140.1999999993</v>
      </c>
      <c r="M11" s="103">
        <v>8918097.8300000001</v>
      </c>
      <c r="N11" s="103">
        <v>9243211</v>
      </c>
      <c r="O11" s="103">
        <v>8939761</v>
      </c>
      <c r="P11" s="103">
        <v>8013560</v>
      </c>
      <c r="Q11" s="103">
        <v>7199970</v>
      </c>
      <c r="R11" s="103">
        <v>7441257</v>
      </c>
      <c r="S11" s="103">
        <v>8479543</v>
      </c>
      <c r="T11" s="103">
        <v>8627780</v>
      </c>
      <c r="U11" s="103">
        <v>7842844</v>
      </c>
    </row>
    <row r="12" spans="1:21" ht="30" customHeight="1" x14ac:dyDescent="0.2">
      <c r="A12" s="110" t="s">
        <v>862</v>
      </c>
      <c r="B12" s="111" t="s">
        <v>888</v>
      </c>
      <c r="C12" s="112" t="s">
        <v>863</v>
      </c>
      <c r="D12" s="24" t="s">
        <v>1196</v>
      </c>
      <c r="E12" s="104">
        <v>962043.93599999999</v>
      </c>
      <c r="F12" s="104">
        <v>946294.48300000001</v>
      </c>
      <c r="G12" s="104">
        <v>1054490.371</v>
      </c>
      <c r="H12" s="104">
        <v>1313811.091</v>
      </c>
      <c r="I12" s="104">
        <v>733213.95200000005</v>
      </c>
      <c r="J12" s="104">
        <v>838495.10600000003</v>
      </c>
      <c r="K12" s="104">
        <v>832895.875</v>
      </c>
      <c r="L12" s="104">
        <v>830319.06499999994</v>
      </c>
      <c r="M12" s="104">
        <v>812932.48499999999</v>
      </c>
      <c r="N12" s="104">
        <v>873659</v>
      </c>
      <c r="O12" s="104">
        <v>811923</v>
      </c>
      <c r="P12" s="104">
        <v>845196.67700000003</v>
      </c>
      <c r="Q12" s="104">
        <v>771796.40599999996</v>
      </c>
      <c r="R12" s="104">
        <v>828126.25600000005</v>
      </c>
      <c r="S12" s="104">
        <v>944347.13699999999</v>
      </c>
      <c r="T12" s="104">
        <v>1110975.0519999999</v>
      </c>
      <c r="U12" s="104">
        <v>1108720.078</v>
      </c>
    </row>
    <row r="13" spans="1:21" ht="30" customHeight="1" x14ac:dyDescent="0.2">
      <c r="A13" s="110" t="s">
        <v>864</v>
      </c>
      <c r="B13" s="111" t="s">
        <v>888</v>
      </c>
      <c r="C13" s="112" t="s">
        <v>865</v>
      </c>
      <c r="D13" s="23" t="s">
        <v>1195</v>
      </c>
      <c r="E13" s="103">
        <v>450023.86</v>
      </c>
      <c r="F13" s="103">
        <v>407872.98</v>
      </c>
      <c r="G13" s="103">
        <v>452457.58</v>
      </c>
      <c r="H13" s="103">
        <v>445171.17</v>
      </c>
      <c r="I13" s="103">
        <v>517302.83</v>
      </c>
      <c r="J13" s="103">
        <v>496884.96</v>
      </c>
      <c r="K13" s="103">
        <v>498673.75</v>
      </c>
      <c r="L13" s="103">
        <v>529940.43000000005</v>
      </c>
      <c r="M13" s="103">
        <v>570070.43999999994</v>
      </c>
      <c r="N13" s="103">
        <v>606179.04</v>
      </c>
      <c r="O13" s="103">
        <v>609086.14</v>
      </c>
      <c r="P13" s="103">
        <v>646670.42000000004</v>
      </c>
      <c r="Q13" s="103">
        <v>632909.87</v>
      </c>
      <c r="R13" s="103">
        <v>747248.67</v>
      </c>
      <c r="S13" s="103">
        <v>800925.07</v>
      </c>
      <c r="T13" s="103">
        <v>755476.8</v>
      </c>
      <c r="U13" s="103">
        <v>726732.57</v>
      </c>
    </row>
    <row r="14" spans="1:21" ht="30" customHeight="1" x14ac:dyDescent="0.2">
      <c r="A14" s="110" t="s">
        <v>864</v>
      </c>
      <c r="B14" s="111" t="s">
        <v>888</v>
      </c>
      <c r="C14" s="112" t="s">
        <v>865</v>
      </c>
      <c r="D14" s="24" t="s">
        <v>1196</v>
      </c>
      <c r="E14" s="104">
        <v>69486.607999999993</v>
      </c>
      <c r="F14" s="104">
        <v>49773.84</v>
      </c>
      <c r="G14" s="104">
        <v>57931.334999999999</v>
      </c>
      <c r="H14" s="104">
        <v>60499.034</v>
      </c>
      <c r="I14" s="104">
        <v>62051.654999999999</v>
      </c>
      <c r="J14" s="104">
        <v>58507.830999999998</v>
      </c>
      <c r="K14" s="104">
        <v>59674.894</v>
      </c>
      <c r="L14" s="104">
        <v>74101.528000000006</v>
      </c>
      <c r="M14" s="104">
        <v>81826.149999999994</v>
      </c>
      <c r="N14" s="104">
        <v>89838</v>
      </c>
      <c r="O14" s="104">
        <v>93852</v>
      </c>
      <c r="P14" s="104">
        <v>99276.739000000001</v>
      </c>
      <c r="Q14" s="104">
        <v>102653.035</v>
      </c>
      <c r="R14" s="104">
        <v>121771.477</v>
      </c>
      <c r="S14" s="104">
        <v>137387.079</v>
      </c>
      <c r="T14" s="104">
        <v>152679.935</v>
      </c>
      <c r="U14" s="104">
        <v>148896.519</v>
      </c>
    </row>
    <row r="16" spans="1:21" x14ac:dyDescent="0.2">
      <c r="A16" s="22" t="s">
        <v>1339</v>
      </c>
    </row>
    <row r="17" spans="1:1" x14ac:dyDescent="0.2">
      <c r="A17" s="21" t="s">
        <v>4</v>
      </c>
    </row>
    <row r="18" spans="1:1" x14ac:dyDescent="0.2">
      <c r="A18" t="s">
        <v>2</v>
      </c>
    </row>
    <row r="19" spans="1:1" x14ac:dyDescent="0.2">
      <c r="A19" t="s">
        <v>937</v>
      </c>
    </row>
  </sheetData>
  <mergeCells count="13">
    <mergeCell ref="A2:U2"/>
    <mergeCell ref="A5:U5"/>
    <mergeCell ref="A8:B8"/>
    <mergeCell ref="C8:D8"/>
    <mergeCell ref="A9:A10"/>
    <mergeCell ref="A11:A12"/>
    <mergeCell ref="A13:A14"/>
    <mergeCell ref="B9:B10"/>
    <mergeCell ref="B11:B12"/>
    <mergeCell ref="B13:B14"/>
    <mergeCell ref="C9:C10"/>
    <mergeCell ref="C11:C12"/>
    <mergeCell ref="C13:C14"/>
  </mergeCells>
  <pageMargins left="0.7" right="0.7" top="0.75" bottom="0.75" header="0.3" footer="0.3"/>
  <pageSetup paperSize="9" orientation="portrait" horizontalDpi="300" verticalDpi="30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U34"/>
  <sheetViews>
    <sheetView showGridLines="0" workbookViewId="0">
      <pane xSplit="4" ySplit="8" topLeftCell="E9" activePane="bottomRight" state="frozen"/>
      <selection pane="topRight"/>
      <selection pane="bottomLeft"/>
      <selection pane="bottomRight"/>
    </sheetView>
  </sheetViews>
  <sheetFormatPr baseColWidth="10" defaultRowHeight="12.75" x14ac:dyDescent="0.2"/>
  <cols>
    <col min="1" max="1" width="12.7109375" customWidth="1"/>
    <col min="2" max="2" width="5.7109375" customWidth="1"/>
    <col min="3" max="3" width="50.7109375" customWidth="1"/>
    <col min="4" max="4" width="8.7109375" customWidth="1"/>
    <col min="5" max="21" width="13.7109375" customWidth="1"/>
  </cols>
  <sheetData>
    <row r="1" spans="1:21" x14ac:dyDescent="0.2">
      <c r="U1" s="2" t="str">
        <f>HYPERLINK("#'Sommaire'!A1", "retour sommaire")</f>
        <v>retour sommaire</v>
      </c>
    </row>
    <row r="2" spans="1:21" ht="15" x14ac:dyDescent="0.2">
      <c r="A2" s="113" t="s">
        <v>1202</v>
      </c>
      <c r="B2" s="114"/>
      <c r="C2" s="114"/>
      <c r="D2" s="114"/>
      <c r="E2" s="114"/>
      <c r="F2" s="114"/>
      <c r="G2" s="114"/>
      <c r="H2" s="114"/>
      <c r="I2" s="114"/>
      <c r="J2" s="114"/>
      <c r="K2" s="114"/>
      <c r="L2" s="114"/>
      <c r="M2" s="114"/>
      <c r="N2" s="114"/>
      <c r="O2" s="114"/>
      <c r="P2" s="114"/>
      <c r="Q2" s="114"/>
      <c r="R2" s="114"/>
      <c r="S2" s="114"/>
      <c r="T2" s="114"/>
      <c r="U2" s="114"/>
    </row>
    <row r="5" spans="1:21" ht="15" x14ac:dyDescent="0.2">
      <c r="A5" s="113" t="s">
        <v>1340</v>
      </c>
      <c r="B5" s="114"/>
      <c r="C5" s="114"/>
      <c r="D5" s="114"/>
      <c r="E5" s="114"/>
      <c r="F5" s="114"/>
      <c r="G5" s="114"/>
      <c r="H5" s="114"/>
      <c r="I5" s="114"/>
      <c r="J5" s="114"/>
      <c r="K5" s="114"/>
      <c r="L5" s="114"/>
      <c r="M5" s="114"/>
      <c r="N5" s="114"/>
      <c r="O5" s="114"/>
      <c r="P5" s="114"/>
      <c r="Q5" s="114"/>
      <c r="R5" s="114"/>
      <c r="S5" s="114"/>
      <c r="T5" s="114"/>
      <c r="U5" s="114"/>
    </row>
    <row r="6" spans="1:21" x14ac:dyDescent="0.2">
      <c r="U6" s="7" t="s">
        <v>1204</v>
      </c>
    </row>
    <row r="7" spans="1:21" x14ac:dyDescent="0.2">
      <c r="U7" s="7" t="s">
        <v>1341</v>
      </c>
    </row>
    <row r="8" spans="1:21" x14ac:dyDescent="0.2">
      <c r="A8" s="107" t="s">
        <v>6</v>
      </c>
      <c r="B8" s="107" t="s">
        <v>1193</v>
      </c>
      <c r="C8" s="107" t="s">
        <v>7</v>
      </c>
      <c r="D8" s="107" t="s">
        <v>1194</v>
      </c>
      <c r="E8" s="8" t="s">
        <v>889</v>
      </c>
      <c r="F8" s="8" t="s">
        <v>890</v>
      </c>
      <c r="G8" s="8" t="s">
        <v>891</v>
      </c>
      <c r="H8" s="8" t="s">
        <v>892</v>
      </c>
      <c r="I8" s="8" t="s">
        <v>893</v>
      </c>
      <c r="J8" s="8" t="s">
        <v>894</v>
      </c>
      <c r="K8" s="8" t="s">
        <v>895</v>
      </c>
      <c r="L8" s="8" t="s">
        <v>896</v>
      </c>
      <c r="M8" s="8" t="s">
        <v>897</v>
      </c>
      <c r="N8" s="8" t="s">
        <v>898</v>
      </c>
      <c r="O8" s="8" t="s">
        <v>899</v>
      </c>
      <c r="P8" s="8" t="s">
        <v>900</v>
      </c>
      <c r="Q8" s="8" t="s">
        <v>901</v>
      </c>
      <c r="R8" s="8" t="s">
        <v>902</v>
      </c>
      <c r="S8" s="8" t="s">
        <v>903</v>
      </c>
      <c r="T8" s="8" t="s">
        <v>904</v>
      </c>
      <c r="U8" s="8" t="s">
        <v>905</v>
      </c>
    </row>
    <row r="9" spans="1:21" ht="30" customHeight="1" x14ac:dyDescent="0.2">
      <c r="A9" s="110" t="s">
        <v>866</v>
      </c>
      <c r="B9" s="111" t="s">
        <v>1211</v>
      </c>
      <c r="C9" s="112" t="s">
        <v>867</v>
      </c>
      <c r="D9" s="23" t="s">
        <v>1195</v>
      </c>
      <c r="E9" s="105">
        <v>349963.9</v>
      </c>
      <c r="F9" s="105">
        <v>103913.82</v>
      </c>
      <c r="G9" s="105">
        <v>0</v>
      </c>
      <c r="H9" s="105">
        <v>0</v>
      </c>
      <c r="I9" s="105">
        <v>0</v>
      </c>
      <c r="J9" s="105">
        <v>0</v>
      </c>
      <c r="K9" s="105">
        <v>0</v>
      </c>
      <c r="L9" s="105">
        <v>0</v>
      </c>
      <c r="M9" s="105">
        <v>0</v>
      </c>
      <c r="N9" s="105">
        <v>0</v>
      </c>
      <c r="O9" s="105">
        <v>0</v>
      </c>
      <c r="P9" s="105">
        <v>0</v>
      </c>
      <c r="Q9" s="105">
        <v>0</v>
      </c>
      <c r="R9" s="105">
        <v>0</v>
      </c>
      <c r="S9" s="105">
        <v>0</v>
      </c>
      <c r="T9" s="105">
        <v>0</v>
      </c>
      <c r="U9" s="105">
        <v>0</v>
      </c>
    </row>
    <row r="10" spans="1:21" ht="30" customHeight="1" x14ac:dyDescent="0.2">
      <c r="A10" s="110" t="s">
        <v>866</v>
      </c>
      <c r="B10" s="111" t="s">
        <v>1211</v>
      </c>
      <c r="C10" s="112" t="s">
        <v>867</v>
      </c>
      <c r="D10" s="24" t="s">
        <v>1196</v>
      </c>
      <c r="E10" s="106">
        <v>41995.667999999998</v>
      </c>
      <c r="F10" s="106">
        <v>16912.697</v>
      </c>
      <c r="G10" s="106">
        <v>0</v>
      </c>
      <c r="H10" s="106">
        <v>0</v>
      </c>
      <c r="I10" s="106">
        <v>0</v>
      </c>
      <c r="J10" s="106">
        <v>0</v>
      </c>
      <c r="K10" s="106">
        <v>0</v>
      </c>
      <c r="L10" s="106">
        <v>0</v>
      </c>
      <c r="M10" s="106">
        <v>0</v>
      </c>
      <c r="N10" s="106">
        <v>0</v>
      </c>
      <c r="O10" s="106">
        <v>0</v>
      </c>
      <c r="P10" s="106">
        <v>0</v>
      </c>
      <c r="Q10" s="106">
        <v>0</v>
      </c>
      <c r="R10" s="106">
        <v>0</v>
      </c>
      <c r="S10" s="106">
        <v>0</v>
      </c>
      <c r="T10" s="106">
        <v>0</v>
      </c>
      <c r="U10" s="106">
        <v>0</v>
      </c>
    </row>
    <row r="11" spans="1:21" ht="30" customHeight="1" x14ac:dyDescent="0.2">
      <c r="A11" s="110" t="s">
        <v>868</v>
      </c>
      <c r="B11" s="111" t="s">
        <v>1211</v>
      </c>
      <c r="C11" s="112" t="s">
        <v>869</v>
      </c>
      <c r="D11" s="23" t="s">
        <v>1195</v>
      </c>
      <c r="E11" s="105">
        <v>26231777.5</v>
      </c>
      <c r="F11" s="105">
        <v>25700051.669</v>
      </c>
      <c r="G11" s="105">
        <v>23478747.710000001</v>
      </c>
      <c r="H11" s="105">
        <v>23661755.25</v>
      </c>
      <c r="I11" s="105">
        <v>24434682.510000002</v>
      </c>
      <c r="J11" s="105">
        <v>20279587.546999998</v>
      </c>
      <c r="K11" s="105">
        <v>11250633.77</v>
      </c>
      <c r="L11" s="105">
        <v>8185457.7199999997</v>
      </c>
      <c r="M11" s="105">
        <v>6872658.1299999999</v>
      </c>
      <c r="N11" s="105">
        <v>834613</v>
      </c>
      <c r="O11" s="105">
        <v>0</v>
      </c>
      <c r="P11" s="105">
        <v>0</v>
      </c>
      <c r="Q11" s="105">
        <v>0</v>
      </c>
      <c r="R11" s="105">
        <v>0</v>
      </c>
      <c r="S11" s="105">
        <v>0</v>
      </c>
      <c r="T11" s="105">
        <v>0</v>
      </c>
      <c r="U11" s="105">
        <v>0</v>
      </c>
    </row>
    <row r="12" spans="1:21" ht="30" customHeight="1" x14ac:dyDescent="0.2">
      <c r="A12" s="110" t="s">
        <v>868</v>
      </c>
      <c r="B12" s="111" t="s">
        <v>1211</v>
      </c>
      <c r="C12" s="112" t="s">
        <v>869</v>
      </c>
      <c r="D12" s="24" t="s">
        <v>1196</v>
      </c>
      <c r="E12" s="106">
        <v>469037.15100000001</v>
      </c>
      <c r="F12" s="106">
        <v>470353.83899999998</v>
      </c>
      <c r="G12" s="106">
        <v>484303.9</v>
      </c>
      <c r="H12" s="106">
        <v>533882.53399999999</v>
      </c>
      <c r="I12" s="106">
        <v>565049.40399999998</v>
      </c>
      <c r="J12" s="106">
        <v>504293.34600000002</v>
      </c>
      <c r="K12" s="106">
        <v>276463.679</v>
      </c>
      <c r="L12" s="106">
        <v>191883.66399999999</v>
      </c>
      <c r="M12" s="106">
        <v>139405.37599999999</v>
      </c>
      <c r="N12" s="106">
        <v>15080</v>
      </c>
      <c r="O12" s="106">
        <v>0</v>
      </c>
      <c r="P12" s="106">
        <v>0</v>
      </c>
      <c r="Q12" s="106">
        <v>0</v>
      </c>
      <c r="R12" s="106">
        <v>0</v>
      </c>
      <c r="S12" s="106">
        <v>0</v>
      </c>
      <c r="T12" s="106">
        <v>0</v>
      </c>
      <c r="U12" s="106">
        <v>0</v>
      </c>
    </row>
    <row r="13" spans="1:21" ht="30" customHeight="1" x14ac:dyDescent="0.2">
      <c r="A13" s="110" t="s">
        <v>870</v>
      </c>
      <c r="B13" s="111" t="s">
        <v>1220</v>
      </c>
      <c r="C13" s="112" t="s">
        <v>871</v>
      </c>
      <c r="D13" s="23" t="s">
        <v>1195</v>
      </c>
      <c r="E13" s="105" t="s">
        <v>1200</v>
      </c>
      <c r="F13" s="105" t="s">
        <v>1200</v>
      </c>
      <c r="G13" s="105" t="s">
        <v>1200</v>
      </c>
      <c r="H13" s="105" t="s">
        <v>1200</v>
      </c>
      <c r="I13" s="105" t="s">
        <v>1200</v>
      </c>
      <c r="J13" s="105" t="s">
        <v>1200</v>
      </c>
      <c r="K13" s="105" t="s">
        <v>1200</v>
      </c>
      <c r="L13" s="105" t="s">
        <v>1200</v>
      </c>
      <c r="M13" s="105">
        <v>0</v>
      </c>
      <c r="N13" s="105">
        <v>0</v>
      </c>
      <c r="O13" s="105">
        <v>0</v>
      </c>
      <c r="P13" s="105">
        <v>0</v>
      </c>
      <c r="Q13" s="105">
        <v>0</v>
      </c>
      <c r="R13" s="105">
        <v>0</v>
      </c>
      <c r="S13" s="105">
        <v>0</v>
      </c>
      <c r="T13" s="105">
        <v>0</v>
      </c>
      <c r="U13" s="105">
        <v>0</v>
      </c>
    </row>
    <row r="14" spans="1:21" ht="30" customHeight="1" x14ac:dyDescent="0.2">
      <c r="A14" s="110" t="s">
        <v>870</v>
      </c>
      <c r="B14" s="111" t="s">
        <v>1220</v>
      </c>
      <c r="C14" s="112" t="s">
        <v>871</v>
      </c>
      <c r="D14" s="24" t="s">
        <v>1196</v>
      </c>
      <c r="E14" s="106" t="s">
        <v>1200</v>
      </c>
      <c r="F14" s="106" t="s">
        <v>1200</v>
      </c>
      <c r="G14" s="106" t="s">
        <v>1200</v>
      </c>
      <c r="H14" s="106" t="s">
        <v>1200</v>
      </c>
      <c r="I14" s="106" t="s">
        <v>1200</v>
      </c>
      <c r="J14" s="106" t="s">
        <v>1200</v>
      </c>
      <c r="K14" s="106" t="s">
        <v>1200</v>
      </c>
      <c r="L14" s="106" t="s">
        <v>1200</v>
      </c>
      <c r="M14" s="106">
        <v>0</v>
      </c>
      <c r="N14" s="106">
        <v>0</v>
      </c>
      <c r="O14" s="106">
        <v>0</v>
      </c>
      <c r="P14" s="106">
        <v>0</v>
      </c>
      <c r="Q14" s="106">
        <v>0</v>
      </c>
      <c r="R14" s="106">
        <v>0</v>
      </c>
      <c r="S14" s="106">
        <v>0</v>
      </c>
      <c r="T14" s="106">
        <v>0</v>
      </c>
      <c r="U14" s="106">
        <v>0</v>
      </c>
    </row>
    <row r="15" spans="1:21" ht="30" customHeight="1" x14ac:dyDescent="0.2">
      <c r="A15" s="110" t="s">
        <v>872</v>
      </c>
      <c r="B15" s="111" t="s">
        <v>888</v>
      </c>
      <c r="C15" s="112" t="s">
        <v>873</v>
      </c>
      <c r="D15" s="23" t="s">
        <v>1195</v>
      </c>
      <c r="E15" s="105">
        <v>0</v>
      </c>
      <c r="F15" s="105">
        <v>0</v>
      </c>
      <c r="G15" s="105">
        <v>0</v>
      </c>
      <c r="H15" s="105">
        <v>0</v>
      </c>
      <c r="I15" s="105">
        <v>0</v>
      </c>
      <c r="J15" s="105">
        <v>0</v>
      </c>
      <c r="K15" s="105">
        <v>0</v>
      </c>
      <c r="L15" s="105">
        <v>0</v>
      </c>
      <c r="M15" s="105">
        <v>0</v>
      </c>
      <c r="N15" s="105">
        <v>0</v>
      </c>
      <c r="O15" s="105">
        <v>0</v>
      </c>
      <c r="P15" s="105">
        <v>0</v>
      </c>
      <c r="Q15" s="105">
        <v>0</v>
      </c>
      <c r="R15" s="105">
        <v>0</v>
      </c>
      <c r="S15" s="105">
        <v>0</v>
      </c>
      <c r="T15" s="105">
        <v>0</v>
      </c>
      <c r="U15" s="105">
        <v>0</v>
      </c>
    </row>
    <row r="16" spans="1:21" ht="30" customHeight="1" x14ac:dyDescent="0.2">
      <c r="A16" s="110" t="s">
        <v>872</v>
      </c>
      <c r="B16" s="111" t="s">
        <v>888</v>
      </c>
      <c r="C16" s="112" t="s">
        <v>873</v>
      </c>
      <c r="D16" s="24" t="s">
        <v>1196</v>
      </c>
      <c r="E16" s="106">
        <v>0</v>
      </c>
      <c r="F16" s="106">
        <v>0</v>
      </c>
      <c r="G16" s="106">
        <v>0</v>
      </c>
      <c r="H16" s="106">
        <v>0</v>
      </c>
      <c r="I16" s="106">
        <v>0</v>
      </c>
      <c r="J16" s="106">
        <v>0</v>
      </c>
      <c r="K16" s="106">
        <v>0</v>
      </c>
      <c r="L16" s="106">
        <v>0</v>
      </c>
      <c r="M16" s="106">
        <v>0</v>
      </c>
      <c r="N16" s="106">
        <v>0</v>
      </c>
      <c r="O16" s="106">
        <v>0</v>
      </c>
      <c r="P16" s="106">
        <v>0</v>
      </c>
      <c r="Q16" s="106">
        <v>0</v>
      </c>
      <c r="R16" s="106">
        <v>0</v>
      </c>
      <c r="S16" s="106">
        <v>0</v>
      </c>
      <c r="T16" s="106">
        <v>0</v>
      </c>
      <c r="U16" s="106">
        <v>0</v>
      </c>
    </row>
    <row r="17" spans="1:21" ht="30" customHeight="1" x14ac:dyDescent="0.2">
      <c r="A17" s="110" t="s">
        <v>874</v>
      </c>
      <c r="B17" s="111" t="s">
        <v>888</v>
      </c>
      <c r="C17" s="112" t="s">
        <v>875</v>
      </c>
      <c r="D17" s="23" t="s">
        <v>1195</v>
      </c>
      <c r="E17" s="105">
        <v>2329.6</v>
      </c>
      <c r="F17" s="105">
        <v>908.51199999999994</v>
      </c>
      <c r="G17" s="105">
        <v>0</v>
      </c>
      <c r="H17" s="105">
        <v>0</v>
      </c>
      <c r="I17" s="105">
        <v>0</v>
      </c>
      <c r="J17" s="105">
        <v>0</v>
      </c>
      <c r="K17" s="105">
        <v>0</v>
      </c>
      <c r="L17" s="105">
        <v>0</v>
      </c>
      <c r="M17" s="105">
        <v>0</v>
      </c>
      <c r="N17" s="105">
        <v>0</v>
      </c>
      <c r="O17" s="105">
        <v>0</v>
      </c>
      <c r="P17" s="105">
        <v>0</v>
      </c>
      <c r="Q17" s="105">
        <v>0</v>
      </c>
      <c r="R17" s="105">
        <v>0</v>
      </c>
      <c r="S17" s="105">
        <v>0</v>
      </c>
      <c r="T17" s="105">
        <v>0</v>
      </c>
      <c r="U17" s="105">
        <v>0</v>
      </c>
    </row>
    <row r="18" spans="1:21" ht="30" customHeight="1" x14ac:dyDescent="0.2">
      <c r="A18" s="110" t="s">
        <v>874</v>
      </c>
      <c r="B18" s="111" t="s">
        <v>888</v>
      </c>
      <c r="C18" s="112" t="s">
        <v>875</v>
      </c>
      <c r="D18" s="24" t="s">
        <v>1196</v>
      </c>
      <c r="E18" s="106">
        <v>41643.288</v>
      </c>
      <c r="F18" s="106">
        <v>17512.993999999999</v>
      </c>
      <c r="G18" s="106">
        <v>0</v>
      </c>
      <c r="H18" s="106">
        <v>0</v>
      </c>
      <c r="I18" s="106">
        <v>0</v>
      </c>
      <c r="J18" s="106">
        <v>0</v>
      </c>
      <c r="K18" s="106">
        <v>0</v>
      </c>
      <c r="L18" s="106">
        <v>0</v>
      </c>
      <c r="M18" s="106">
        <v>0</v>
      </c>
      <c r="N18" s="106">
        <v>0</v>
      </c>
      <c r="O18" s="106">
        <v>0</v>
      </c>
      <c r="P18" s="106">
        <v>0</v>
      </c>
      <c r="Q18" s="106">
        <v>0</v>
      </c>
      <c r="R18" s="106">
        <v>0</v>
      </c>
      <c r="S18" s="106">
        <v>0</v>
      </c>
      <c r="T18" s="106">
        <v>0</v>
      </c>
      <c r="U18" s="106">
        <v>0</v>
      </c>
    </row>
    <row r="19" spans="1:21" ht="30" customHeight="1" x14ac:dyDescent="0.2">
      <c r="A19" s="110" t="s">
        <v>876</v>
      </c>
      <c r="B19" s="111" t="s">
        <v>888</v>
      </c>
      <c r="C19" s="112" t="s">
        <v>877</v>
      </c>
      <c r="D19" s="23" t="s">
        <v>1195</v>
      </c>
      <c r="E19" s="105" t="s">
        <v>1200</v>
      </c>
      <c r="F19" s="105" t="s">
        <v>1200</v>
      </c>
      <c r="G19" s="105" t="s">
        <v>1200</v>
      </c>
      <c r="H19" s="105" t="s">
        <v>1200</v>
      </c>
      <c r="I19" s="105" t="s">
        <v>1200</v>
      </c>
      <c r="J19" s="105" t="s">
        <v>1200</v>
      </c>
      <c r="K19" s="105" t="s">
        <v>1200</v>
      </c>
      <c r="L19" s="105" t="s">
        <v>1200</v>
      </c>
      <c r="M19" s="105" t="s">
        <v>1200</v>
      </c>
      <c r="N19" s="105" t="s">
        <v>1200</v>
      </c>
      <c r="O19" s="105" t="s">
        <v>1200</v>
      </c>
      <c r="P19" s="105" t="s">
        <v>1200</v>
      </c>
      <c r="Q19" s="105" t="s">
        <v>1200</v>
      </c>
      <c r="R19" s="105" t="s">
        <v>1200</v>
      </c>
      <c r="S19" s="105">
        <v>0</v>
      </c>
      <c r="T19" s="105">
        <v>0</v>
      </c>
      <c r="U19" s="105">
        <v>0</v>
      </c>
    </row>
    <row r="20" spans="1:21" ht="30" customHeight="1" x14ac:dyDescent="0.2">
      <c r="A20" s="110" t="s">
        <v>876</v>
      </c>
      <c r="B20" s="111" t="s">
        <v>888</v>
      </c>
      <c r="C20" s="112" t="s">
        <v>877</v>
      </c>
      <c r="D20" s="24" t="s">
        <v>1196</v>
      </c>
      <c r="E20" s="106" t="s">
        <v>1200</v>
      </c>
      <c r="F20" s="106" t="s">
        <v>1200</v>
      </c>
      <c r="G20" s="106" t="s">
        <v>1200</v>
      </c>
      <c r="H20" s="106" t="s">
        <v>1200</v>
      </c>
      <c r="I20" s="106" t="s">
        <v>1200</v>
      </c>
      <c r="J20" s="106" t="s">
        <v>1200</v>
      </c>
      <c r="K20" s="106" t="s">
        <v>1200</v>
      </c>
      <c r="L20" s="106" t="s">
        <v>1200</v>
      </c>
      <c r="M20" s="106" t="s">
        <v>1200</v>
      </c>
      <c r="N20" s="106" t="s">
        <v>1200</v>
      </c>
      <c r="O20" s="106" t="s">
        <v>1200</v>
      </c>
      <c r="P20" s="106" t="s">
        <v>1200</v>
      </c>
      <c r="Q20" s="106" t="s">
        <v>1200</v>
      </c>
      <c r="R20" s="106" t="s">
        <v>1200</v>
      </c>
      <c r="S20" s="106">
        <v>0</v>
      </c>
      <c r="T20" s="106">
        <v>0</v>
      </c>
      <c r="U20" s="106">
        <v>0</v>
      </c>
    </row>
    <row r="21" spans="1:21" ht="30" customHeight="1" x14ac:dyDescent="0.2">
      <c r="A21" s="110" t="s">
        <v>878</v>
      </c>
      <c r="B21" s="111" t="s">
        <v>888</v>
      </c>
      <c r="C21" s="112" t="s">
        <v>879</v>
      </c>
      <c r="D21" s="23" t="s">
        <v>1195</v>
      </c>
      <c r="E21" s="105" t="s">
        <v>1200</v>
      </c>
      <c r="F21" s="105" t="s">
        <v>1200</v>
      </c>
      <c r="G21" s="105" t="s">
        <v>1200</v>
      </c>
      <c r="H21" s="105" t="s">
        <v>1200</v>
      </c>
      <c r="I21" s="105" t="s">
        <v>1200</v>
      </c>
      <c r="J21" s="105" t="s">
        <v>1200</v>
      </c>
      <c r="K21" s="105" t="s">
        <v>1200</v>
      </c>
      <c r="L21" s="105" t="s">
        <v>1200</v>
      </c>
      <c r="M21" s="105" t="s">
        <v>1200</v>
      </c>
      <c r="N21" s="105" t="s">
        <v>1200</v>
      </c>
      <c r="O21" s="105" t="s">
        <v>1200</v>
      </c>
      <c r="P21" s="105" t="s">
        <v>1200</v>
      </c>
      <c r="Q21" s="105" t="s">
        <v>1200</v>
      </c>
      <c r="R21" s="105" t="s">
        <v>1200</v>
      </c>
      <c r="S21" s="105">
        <v>0</v>
      </c>
      <c r="T21" s="105">
        <v>0</v>
      </c>
      <c r="U21" s="105">
        <v>0</v>
      </c>
    </row>
    <row r="22" spans="1:21" ht="30" customHeight="1" x14ac:dyDescent="0.2">
      <c r="A22" s="110" t="s">
        <v>878</v>
      </c>
      <c r="B22" s="111" t="s">
        <v>888</v>
      </c>
      <c r="C22" s="112" t="s">
        <v>879</v>
      </c>
      <c r="D22" s="24" t="s">
        <v>1196</v>
      </c>
      <c r="E22" s="106" t="s">
        <v>1200</v>
      </c>
      <c r="F22" s="106" t="s">
        <v>1200</v>
      </c>
      <c r="G22" s="106" t="s">
        <v>1200</v>
      </c>
      <c r="H22" s="106" t="s">
        <v>1200</v>
      </c>
      <c r="I22" s="106" t="s">
        <v>1200</v>
      </c>
      <c r="J22" s="106" t="s">
        <v>1200</v>
      </c>
      <c r="K22" s="106" t="s">
        <v>1200</v>
      </c>
      <c r="L22" s="106" t="s">
        <v>1200</v>
      </c>
      <c r="M22" s="106" t="s">
        <v>1200</v>
      </c>
      <c r="N22" s="106" t="s">
        <v>1200</v>
      </c>
      <c r="O22" s="106" t="s">
        <v>1200</v>
      </c>
      <c r="P22" s="106" t="s">
        <v>1200</v>
      </c>
      <c r="Q22" s="106" t="s">
        <v>1200</v>
      </c>
      <c r="R22" s="106" t="s">
        <v>1200</v>
      </c>
      <c r="S22" s="106">
        <v>0</v>
      </c>
      <c r="T22" s="106">
        <v>0</v>
      </c>
      <c r="U22" s="106">
        <v>0</v>
      </c>
    </row>
    <row r="23" spans="1:21" ht="30" customHeight="1" x14ac:dyDescent="0.2">
      <c r="A23" s="110" t="s">
        <v>880</v>
      </c>
      <c r="B23" s="111" t="s">
        <v>888</v>
      </c>
      <c r="C23" s="112" t="s">
        <v>881</v>
      </c>
      <c r="D23" s="23" t="s">
        <v>1195</v>
      </c>
      <c r="E23" s="105">
        <v>0</v>
      </c>
      <c r="F23" s="105">
        <v>0</v>
      </c>
      <c r="G23" s="105">
        <v>0</v>
      </c>
      <c r="H23" s="105">
        <v>0</v>
      </c>
      <c r="I23" s="105">
        <v>0</v>
      </c>
      <c r="J23" s="105">
        <v>0</v>
      </c>
      <c r="K23" s="105">
        <v>0</v>
      </c>
      <c r="L23" s="105">
        <v>0</v>
      </c>
      <c r="M23" s="105">
        <v>0</v>
      </c>
      <c r="N23" s="105">
        <v>0</v>
      </c>
      <c r="O23" s="105">
        <v>0</v>
      </c>
      <c r="P23" s="105">
        <v>0</v>
      </c>
      <c r="Q23" s="105">
        <v>0</v>
      </c>
      <c r="R23" s="105">
        <v>0</v>
      </c>
      <c r="S23" s="105" t="s">
        <v>1200</v>
      </c>
      <c r="T23" s="105" t="s">
        <v>1200</v>
      </c>
      <c r="U23" s="105" t="s">
        <v>1200</v>
      </c>
    </row>
    <row r="24" spans="1:21" ht="30" customHeight="1" x14ac:dyDescent="0.2">
      <c r="A24" s="110" t="s">
        <v>880</v>
      </c>
      <c r="B24" s="111" t="s">
        <v>888</v>
      </c>
      <c r="C24" s="112" t="s">
        <v>881</v>
      </c>
      <c r="D24" s="24" t="s">
        <v>1196</v>
      </c>
      <c r="E24" s="106">
        <v>0</v>
      </c>
      <c r="F24" s="106">
        <v>0</v>
      </c>
      <c r="G24" s="106">
        <v>0</v>
      </c>
      <c r="H24" s="106">
        <v>0</v>
      </c>
      <c r="I24" s="106">
        <v>0</v>
      </c>
      <c r="J24" s="106">
        <v>0</v>
      </c>
      <c r="K24" s="106">
        <v>0</v>
      </c>
      <c r="L24" s="106">
        <v>0</v>
      </c>
      <c r="M24" s="106">
        <v>0</v>
      </c>
      <c r="N24" s="106">
        <v>0</v>
      </c>
      <c r="O24" s="106">
        <v>0</v>
      </c>
      <c r="P24" s="106">
        <v>0</v>
      </c>
      <c r="Q24" s="106">
        <v>0</v>
      </c>
      <c r="R24" s="106">
        <v>0</v>
      </c>
      <c r="S24" s="106" t="s">
        <v>1200</v>
      </c>
      <c r="T24" s="106" t="s">
        <v>1200</v>
      </c>
      <c r="U24" s="106" t="s">
        <v>1200</v>
      </c>
    </row>
    <row r="25" spans="1:21" ht="30" customHeight="1" x14ac:dyDescent="0.2">
      <c r="A25" s="110" t="s">
        <v>882</v>
      </c>
      <c r="B25" s="111" t="s">
        <v>888</v>
      </c>
      <c r="C25" s="112" t="s">
        <v>883</v>
      </c>
      <c r="D25" s="23" t="s">
        <v>1195</v>
      </c>
      <c r="E25" s="105" t="s">
        <v>1200</v>
      </c>
      <c r="F25" s="105" t="s">
        <v>1200</v>
      </c>
      <c r="G25" s="105" t="s">
        <v>1200</v>
      </c>
      <c r="H25" s="105" t="s">
        <v>1200</v>
      </c>
      <c r="I25" s="105" t="s">
        <v>1200</v>
      </c>
      <c r="J25" s="105" t="s">
        <v>1200</v>
      </c>
      <c r="K25" s="105" t="s">
        <v>1200</v>
      </c>
      <c r="L25" s="105" t="s">
        <v>1200</v>
      </c>
      <c r="M25" s="105" t="s">
        <v>1200</v>
      </c>
      <c r="N25" s="105" t="s">
        <v>1200</v>
      </c>
      <c r="O25" s="105" t="s">
        <v>1200</v>
      </c>
      <c r="P25" s="105" t="s">
        <v>1200</v>
      </c>
      <c r="Q25" s="105" t="s">
        <v>1200</v>
      </c>
      <c r="R25" s="105" t="s">
        <v>1200</v>
      </c>
      <c r="S25" s="105">
        <v>0</v>
      </c>
      <c r="T25" s="105">
        <v>0</v>
      </c>
      <c r="U25" s="105">
        <v>0</v>
      </c>
    </row>
    <row r="26" spans="1:21" ht="30" customHeight="1" x14ac:dyDescent="0.2">
      <c r="A26" s="110" t="s">
        <v>882</v>
      </c>
      <c r="B26" s="111" t="s">
        <v>888</v>
      </c>
      <c r="C26" s="112" t="s">
        <v>883</v>
      </c>
      <c r="D26" s="24" t="s">
        <v>1196</v>
      </c>
      <c r="E26" s="106" t="s">
        <v>1200</v>
      </c>
      <c r="F26" s="106" t="s">
        <v>1200</v>
      </c>
      <c r="G26" s="106" t="s">
        <v>1200</v>
      </c>
      <c r="H26" s="106" t="s">
        <v>1200</v>
      </c>
      <c r="I26" s="106" t="s">
        <v>1200</v>
      </c>
      <c r="J26" s="106" t="s">
        <v>1200</v>
      </c>
      <c r="K26" s="106" t="s">
        <v>1200</v>
      </c>
      <c r="L26" s="106" t="s">
        <v>1200</v>
      </c>
      <c r="M26" s="106" t="s">
        <v>1200</v>
      </c>
      <c r="N26" s="106" t="s">
        <v>1200</v>
      </c>
      <c r="O26" s="106" t="s">
        <v>1200</v>
      </c>
      <c r="P26" s="106" t="s">
        <v>1200</v>
      </c>
      <c r="Q26" s="106" t="s">
        <v>1200</v>
      </c>
      <c r="R26" s="106" t="s">
        <v>1200</v>
      </c>
      <c r="S26" s="106">
        <v>0</v>
      </c>
      <c r="T26" s="106">
        <v>0</v>
      </c>
      <c r="U26" s="106">
        <v>0</v>
      </c>
    </row>
    <row r="28" spans="1:21" x14ac:dyDescent="0.2">
      <c r="A28" s="21" t="s">
        <v>1342</v>
      </c>
    </row>
    <row r="29" spans="1:21" x14ac:dyDescent="0.2">
      <c r="A29" s="21" t="s">
        <v>1343</v>
      </c>
    </row>
    <row r="30" spans="1:21" x14ac:dyDescent="0.2">
      <c r="A30" s="21" t="s">
        <v>1344</v>
      </c>
    </row>
    <row r="31" spans="1:21" x14ac:dyDescent="0.2">
      <c r="A31" s="22" t="s">
        <v>1345</v>
      </c>
    </row>
    <row r="32" spans="1:21" x14ac:dyDescent="0.2">
      <c r="A32" s="21" t="s">
        <v>4</v>
      </c>
    </row>
    <row r="33" spans="1:1" x14ac:dyDescent="0.2">
      <c r="A33" t="s">
        <v>2</v>
      </c>
    </row>
    <row r="34" spans="1:1" x14ac:dyDescent="0.2">
      <c r="A34" t="s">
        <v>937</v>
      </c>
    </row>
  </sheetData>
  <mergeCells count="31">
    <mergeCell ref="C25:C26"/>
    <mergeCell ref="A2:U2"/>
    <mergeCell ref="A5:U5"/>
    <mergeCell ref="C15:C16"/>
    <mergeCell ref="C17:C18"/>
    <mergeCell ref="C19:C20"/>
    <mergeCell ref="C21:C22"/>
    <mergeCell ref="C23:C24"/>
    <mergeCell ref="A25:A26"/>
    <mergeCell ref="B9:B10"/>
    <mergeCell ref="B11:B12"/>
    <mergeCell ref="B13:B14"/>
    <mergeCell ref="B15:B16"/>
    <mergeCell ref="B17:B18"/>
    <mergeCell ref="B19:B20"/>
    <mergeCell ref="B21:B22"/>
    <mergeCell ref="B23:B24"/>
    <mergeCell ref="B25:B26"/>
    <mergeCell ref="A15:A16"/>
    <mergeCell ref="A17:A18"/>
    <mergeCell ref="A19:A20"/>
    <mergeCell ref="A21:A22"/>
    <mergeCell ref="A23:A24"/>
    <mergeCell ref="A8:B8"/>
    <mergeCell ref="C8:D8"/>
    <mergeCell ref="A9:A10"/>
    <mergeCell ref="A11:A12"/>
    <mergeCell ref="A13:A14"/>
    <mergeCell ref="C9:C10"/>
    <mergeCell ref="C11:C12"/>
    <mergeCell ref="C13:C14"/>
  </mergeCell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45</vt:i4>
      </vt:variant>
    </vt:vector>
  </HeadingPairs>
  <TitlesOfParts>
    <vt:vector size="45" baseType="lpstr">
      <vt:lpstr>Sommaire</vt:lpstr>
      <vt:lpstr>Code_Prodcom</vt:lpstr>
      <vt:lpstr>Recap - valeurs</vt:lpstr>
      <vt:lpstr>Recap - évolution</vt:lpstr>
      <vt:lpstr>10.11Z</vt:lpstr>
      <vt:lpstr>10.12Z</vt:lpstr>
      <vt:lpstr>10.13A</vt:lpstr>
      <vt:lpstr>10.20Z</vt:lpstr>
      <vt:lpstr>10.31Z</vt:lpstr>
      <vt:lpstr>10.32Z</vt:lpstr>
      <vt:lpstr>10.39A</vt:lpstr>
      <vt:lpstr>10.39B</vt:lpstr>
      <vt:lpstr>10.41A</vt:lpstr>
      <vt:lpstr>10.41B</vt:lpstr>
      <vt:lpstr>10.42Z</vt:lpstr>
      <vt:lpstr>10.51A</vt:lpstr>
      <vt:lpstr>10.51B</vt:lpstr>
      <vt:lpstr>10.51C</vt:lpstr>
      <vt:lpstr>10.51D</vt:lpstr>
      <vt:lpstr>10.52Z</vt:lpstr>
      <vt:lpstr>10.61A</vt:lpstr>
      <vt:lpstr>10.61B</vt:lpstr>
      <vt:lpstr>10.62Z</vt:lpstr>
      <vt:lpstr>10.71A</vt:lpstr>
      <vt:lpstr>10.72Z</vt:lpstr>
      <vt:lpstr>10.73Z</vt:lpstr>
      <vt:lpstr>10.81Z</vt:lpstr>
      <vt:lpstr>10.82Z</vt:lpstr>
      <vt:lpstr>10.83Z</vt:lpstr>
      <vt:lpstr>10.84Z</vt:lpstr>
      <vt:lpstr>10.85Z</vt:lpstr>
      <vt:lpstr>10.86Z</vt:lpstr>
      <vt:lpstr>10.89Z</vt:lpstr>
      <vt:lpstr>10.91Z</vt:lpstr>
      <vt:lpstr>10.92Z</vt:lpstr>
      <vt:lpstr>11.01Z</vt:lpstr>
      <vt:lpstr>11.02A</vt:lpstr>
      <vt:lpstr>11.02B</vt:lpstr>
      <vt:lpstr>11.03Z</vt:lpstr>
      <vt:lpstr>11.04Z</vt:lpstr>
      <vt:lpstr>11.05Z</vt:lpstr>
      <vt:lpstr>11.06Z</vt:lpstr>
      <vt:lpstr>11.07A</vt:lpstr>
      <vt:lpstr>11.07B</vt:lpstr>
      <vt:lpstr>12.00Z</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auriane.renaud</dc:creator>
  <cp:lastModifiedBy>Auriane RENAUD</cp:lastModifiedBy>
  <dcterms:created xsi:type="dcterms:W3CDTF">2025-12-03T16:28:09Z</dcterms:created>
  <dcterms:modified xsi:type="dcterms:W3CDTF">2025-12-17T13:33:54Z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