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faustin.lafage\Desktop\"/>
    </mc:Choice>
  </mc:AlternateContent>
  <xr:revisionPtr revIDLastSave="0" documentId="13_ncr:1_{B18A2211-0262-4C20-8957-EB2F4931E443}" xr6:coauthVersionLast="47" xr6:coauthVersionMax="47" xr10:uidLastSave="{00000000-0000-0000-0000-000000000000}"/>
  <bookViews>
    <workbookView xWindow="-120" yWindow="-120" windowWidth="29040" windowHeight="15720" xr2:uid="{00000000-000D-0000-FFFF-FFFF00000000}"/>
  </bookViews>
  <sheets>
    <sheet name="Sommaire" sheetId="1" r:id="rId1"/>
    <sheet name="Ventes_finales_aquaculture" sheetId="2" r:id="rId2"/>
    <sheet name="Evolution_valeur_24_23" sheetId="3" r:id="rId3"/>
    <sheet name="Evolution_volume_24_23" sheetId="4" r:id="rId4"/>
    <sheet name="Entreprises_par_CA" sheetId="5" r:id="rId5"/>
    <sheet name="Projet_de_transmission" sheetId="6" r:id="rId6"/>
    <sheet name="Emploi_aquaculture" sheetId="7" r:id="rId7"/>
    <sheet name="Emploi_conchyliculture" sheetId="8" r:id="rId8"/>
    <sheet name="Emploi_pisciculture" sheetId="9" r:id="rId9"/>
    <sheet name="Emploi_algoculture" sheetId="10" r:id="rId10"/>
    <sheet name="Age_dirigeants" sheetId="11" r:id="rId11"/>
    <sheet name="Diplome_dirigeants" sheetId="12" r:id="rId12"/>
    <sheet name="Part_femme_aqua" sheetId="13" r:id="rId13"/>
    <sheet name="Conch_ventes_pro_conso_FR" sheetId="14" r:id="rId14"/>
    <sheet name="Conch_entres_pro_conso_conch_re" sheetId="15" r:id="rId15"/>
    <sheet name="Conch_ventes_pro_reg_admin" sheetId="16" r:id="rId16"/>
    <sheet name="Conch_ventes_mode_elevage_dest" sheetId="17" r:id="rId17"/>
    <sheet name="Conch_naissains_eclo" sheetId="18" r:id="rId18"/>
    <sheet name="Conch_naissains_captage" sheetId="19" r:id="rId19"/>
    <sheet name="Conch_ventes_affinees" sheetId="20" r:id="rId20"/>
    <sheet name="Conch_vol_origine_naissain" sheetId="21" r:id="rId21"/>
    <sheet name="Conch_ventes_destination" sheetId="22" r:id="rId22"/>
    <sheet name="Conch_ventes_bio" sheetId="23" r:id="rId23"/>
    <sheet name="Conch_ventes_localisation_micro" sheetId="24" r:id="rId24"/>
    <sheet name="Degustation_conch" sheetId="25" r:id="rId25"/>
    <sheet name="Conch_evenements_exceptionnels" sheetId="26" r:id="rId26"/>
    <sheet name="Pisci_ventes_FR" sheetId="27" r:id="rId27"/>
    <sheet name="Pisci_ventes_dest_FR" sheetId="28" r:id="rId28"/>
    <sheet name="Pisci_ventes_reg" sheetId="29" r:id="rId29"/>
    <sheet name="Pisci_prod_eclo" sheetId="30" r:id="rId30"/>
    <sheet name="Pisci_CA_reg" sheetId="31" r:id="rId31"/>
    <sheet name="Pisci_part_bio" sheetId="32" r:id="rId32"/>
    <sheet name="Prix_truites_vivantes" sheetId="33" r:id="rId33"/>
    <sheet name="Prix_truites_abattues" sheetId="34" r:id="rId34"/>
    <sheet name="Pisci_evenements_exceptionnels" sheetId="35" r:id="rId35"/>
    <sheet name="Algo_ventes_FR" sheetId="36" r:id="rId36"/>
    <sheet name="Cyano_ventes_reg" sheetId="37" r:id="rId37"/>
    <sheet name="Macro_ventes_reg" sheetId="38" r:id="rId38"/>
    <sheet name="Algo_part_labels" sheetId="39" r:id="rId39"/>
    <sheet name="Algo_condi_transfo" sheetId="40" r:id="rId40"/>
    <sheet name="Algo_destinations_ventes" sheetId="41" r:id="rId41"/>
    <sheet name="Algo_evenements_exceptionnels" sheetId="42" r:id="rId4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 i="42" l="1"/>
  <c r="G1" i="41"/>
  <c r="G1" i="40"/>
  <c r="G1" i="39"/>
  <c r="G1" i="38"/>
  <c r="G1" i="37"/>
  <c r="G1" i="36"/>
  <c r="G1" i="35"/>
  <c r="G1" i="34"/>
  <c r="G1" i="33"/>
  <c r="G1" i="32"/>
  <c r="G1" i="31"/>
  <c r="H1" i="30"/>
  <c r="H1" i="29"/>
  <c r="H1" i="28"/>
  <c r="G1" i="27"/>
  <c r="L1" i="26"/>
  <c r="G1" i="25"/>
  <c r="H1" i="24"/>
  <c r="G1" i="23"/>
  <c r="G1" i="22"/>
  <c r="I1" i="21"/>
  <c r="G1" i="20"/>
  <c r="G1" i="19"/>
  <c r="G1" i="18"/>
  <c r="I1" i="17"/>
  <c r="J1" i="16"/>
  <c r="J1" i="15"/>
  <c r="I1" i="14"/>
  <c r="G1" i="13"/>
  <c r="H1" i="12"/>
  <c r="H1" i="11"/>
  <c r="I1" i="10"/>
  <c r="I1" i="9"/>
  <c r="I1" i="8"/>
  <c r="I1" i="7"/>
  <c r="I1" i="6"/>
  <c r="H1" i="5"/>
  <c r="G1" i="4"/>
  <c r="G1" i="3"/>
  <c r="G1" i="2"/>
  <c r="A48" i="1"/>
  <c r="A47" i="1"/>
  <c r="A46" i="1"/>
  <c r="A45" i="1"/>
  <c r="A44" i="1"/>
  <c r="A43" i="1"/>
  <c r="A42" i="1"/>
  <c r="A40" i="1"/>
  <c r="A39" i="1"/>
  <c r="A38" i="1"/>
  <c r="A37" i="1"/>
  <c r="A36" i="1"/>
  <c r="A35" i="1"/>
  <c r="A34" i="1"/>
  <c r="A33" i="1"/>
  <c r="A32" i="1"/>
  <c r="A30" i="1"/>
  <c r="A29" i="1"/>
  <c r="A28" i="1"/>
  <c r="A27" i="1"/>
  <c r="A26" i="1"/>
  <c r="A25" i="1"/>
  <c r="A24" i="1"/>
  <c r="A23" i="1"/>
  <c r="A22" i="1"/>
  <c r="A21" i="1"/>
  <c r="A20" i="1"/>
  <c r="A19" i="1"/>
  <c r="A18" i="1"/>
  <c r="A16" i="1"/>
  <c r="A15" i="1"/>
  <c r="A14" i="1"/>
  <c r="A13" i="1"/>
  <c r="A12" i="1"/>
  <c r="A11" i="1"/>
  <c r="A10" i="1"/>
  <c r="A8" i="1"/>
  <c r="A7" i="1"/>
  <c r="A6" i="1"/>
  <c r="A5" i="1"/>
  <c r="A4" i="1"/>
</calcChain>
</file>

<file path=xl/sharedStrings.xml><?xml version="1.0" encoding="utf-8"?>
<sst xmlns="http://schemas.openxmlformats.org/spreadsheetml/2006/main" count="4813" uniqueCount="1552">
  <si>
    <t>Sommaire</t>
  </si>
  <si>
    <t>Aquaculture en 2024</t>
  </si>
  <si>
    <t>Ventes finales des produits de l’aquaculture en 2024</t>
  </si>
  <si>
    <t>Espèce</t>
  </si>
  <si>
    <t>Entreprises avec des ventes à la consommation</t>
  </si>
  <si>
    <t>Volume</t>
  </si>
  <si>
    <t>Valeur</t>
  </si>
  <si>
    <t>Prix unitaire</t>
  </si>
  <si>
    <t xml:space="preserve"> </t>
  </si>
  <si>
    <t xml:space="preserve"> nombre d'entreprises</t>
  </si>
  <si>
    <t xml:space="preserve"> tonne poids vif</t>
  </si>
  <si>
    <t xml:space="preserve"> millier d'€</t>
  </si>
  <si>
    <t xml:space="preserve"> € / kg</t>
  </si>
  <si>
    <t>Conchyliculture et élevage de crustacés</t>
  </si>
  <si>
    <t xml:space="preserve">      Huîtres</t>
  </si>
  <si>
    <t xml:space="preserve">      Moules</t>
  </si>
  <si>
    <t xml:space="preserve">      Autres coquillages (coque, palourde, etc.)</t>
  </si>
  <si>
    <t xml:space="preserve">      Crustacés élevés en eau salée ou en eau douce</t>
  </si>
  <si>
    <t>Poissons</t>
  </si>
  <si>
    <t xml:space="preserve">      Truites et autres salmonidés - chair</t>
  </si>
  <si>
    <t xml:space="preserve">      Truites et autres salmonidés - oeufs pour la consommation</t>
  </si>
  <si>
    <t xml:space="preserve">      Esturgeons - caviar</t>
  </si>
  <si>
    <t xml:space="preserve">      Autres poissons d'eau douce hors etang dont esturgeons et perches - chair</t>
  </si>
  <si>
    <t xml:space="preserve">      Poissons élevés en eau de mer</t>
  </si>
  <si>
    <t xml:space="preserve">      Poissons d'étangs</t>
  </si>
  <si>
    <t>Culture d'algues et de cyanobactérie</t>
  </si>
  <si>
    <t xml:space="preserve">      Macro-algues</t>
  </si>
  <si>
    <t xml:space="preserve">      Micro-algues</t>
  </si>
  <si>
    <t xml:space="preserve">      Cyanobactéries</t>
  </si>
  <si>
    <t>Toutes</t>
  </si>
  <si>
    <t>Lecture : 1792 entreprises ont produit et vendu à la consommation 134 889 tonnes de mollusques et crustacés en 2024, pour 570 090 milliers d'euros.</t>
  </si>
  <si>
    <t>Note : ventes finales des produits en taille marchande (hors ventes entre professionnels). Seules les entreprises qui effectuent des ventes directes à la consommation sont prises en compte dans ce tableau, excluant celles telles que les écloseries, les nurseries, ainsi que les éleveurs ne réalisant pas de ventes finales comme la vente de juvéniles, de prégrossis ou de coquillages non marqués sanitairement. Les volumes sont exprimés en poids vif : pour la spiruline, le poids sec peut être estimé en divisant par 4 le poids vif, pour les micro-algues par 5. Une entreprise qui produit plusieurs espèces sera comptée plusieurs fois. Seules les entreprises réalisant des ventes à la consommation sont comptées ici.</t>
  </si>
  <si>
    <t>Source : Agreste - Enquête aquaculture 2024</t>
  </si>
  <si>
    <t>Champ : France</t>
  </si>
  <si>
    <t>Évolution 2024/2023 des ventes finales de produits issus de l’aquaculture en valeur</t>
  </si>
  <si>
    <t>Activité</t>
  </si>
  <si>
    <t>2023</t>
  </si>
  <si>
    <t>2024</t>
  </si>
  <si>
    <t>Evolution</t>
  </si>
  <si>
    <t xml:space="preserve"> million d'€</t>
  </si>
  <si>
    <t xml:space="preserve"> en %</t>
  </si>
  <si>
    <t>Conchyliculture</t>
  </si>
  <si>
    <t>Huîtres</t>
  </si>
  <si>
    <t>Moules</t>
  </si>
  <si>
    <t>Autres coquillages et crustacés</t>
  </si>
  <si>
    <t>Pisciculture</t>
  </si>
  <si>
    <t>Salmonidés - chair</t>
  </si>
  <si>
    <t>Salmonidés - œufs pour la consommation</t>
  </si>
  <si>
    <t>Autres poissons d'eau douce hors étang</t>
  </si>
  <si>
    <t>Caviar</t>
  </si>
  <si>
    <t>Poissons d'étangs</t>
  </si>
  <si>
    <t>Poissons élevés en eau de mer</t>
  </si>
  <si>
    <t>Culture d'algues et de cyanobactéries</t>
  </si>
  <si>
    <t>Algues et spiruline</t>
  </si>
  <si>
    <t>Note : ventes finales des produits en taille marchande (hors ventes entre professionnels). Le calcul des taux d'évolution est ((Va-Vd)/Vd)*100 où Va est la valeur d'arrivée et Vd la valeur de départ.</t>
  </si>
  <si>
    <t>Source : Enquête annuelle aquaculture : Agreste (2023 et 2024)</t>
  </si>
  <si>
    <t>Champ : France hors DROM</t>
  </si>
  <si>
    <t>Évolution 2024/2023 des ventes finales de produits issus de l’aquaculture en volume</t>
  </si>
  <si>
    <t xml:space="preserve"> tonne</t>
  </si>
  <si>
    <t>Entreprises par chiffre d’affaires (CA) aquacole et activité principale en 2024</t>
  </si>
  <si>
    <t>en nombre d'entreprises</t>
  </si>
  <si>
    <t>Tranches de CA Aquacole</t>
  </si>
  <si>
    <t>Pisciculture en eau douce hors étang</t>
  </si>
  <si>
    <t>Pisciculture en étangs</t>
  </si>
  <si>
    <t>Pisciculture marine</t>
  </si>
  <si>
    <t>Moins de 5 k€</t>
  </si>
  <si>
    <t>61</t>
  </si>
  <si>
    <t>16</t>
  </si>
  <si>
    <t>54</t>
  </si>
  <si>
    <t>0</t>
  </si>
  <si>
    <t>18</t>
  </si>
  <si>
    <t>De 5 k€ à 10 k€</t>
  </si>
  <si>
    <t>31</t>
  </si>
  <si>
    <t>6</t>
  </si>
  <si>
    <t>17</t>
  </si>
  <si>
    <t>s</t>
  </si>
  <si>
    <t>19</t>
  </si>
  <si>
    <t>De 10 k€ à 20 k€</t>
  </si>
  <si>
    <t>68</t>
  </si>
  <si>
    <t>10</t>
  </si>
  <si>
    <t>30</t>
  </si>
  <si>
    <t>De 20 k€ à 30 k€</t>
  </si>
  <si>
    <t>63</t>
  </si>
  <si>
    <t>12</t>
  </si>
  <si>
    <t>24</t>
  </si>
  <si>
    <t>32</t>
  </si>
  <si>
    <t>De 30 k€ à 40 k€</t>
  </si>
  <si>
    <t>88</t>
  </si>
  <si>
    <t>8</t>
  </si>
  <si>
    <t>De 40 k€ à 50 k€</t>
  </si>
  <si>
    <t>90</t>
  </si>
  <si>
    <t>9</t>
  </si>
  <si>
    <t>De 50 k€ à 60 k€</t>
  </si>
  <si>
    <t>7</t>
  </si>
  <si>
    <t>De 60 k€ à 70 k€</t>
  </si>
  <si>
    <t>77</t>
  </si>
  <si>
    <t>De 70 k€ à 80 k€</t>
  </si>
  <si>
    <t>71</t>
  </si>
  <si>
    <t>5</t>
  </si>
  <si>
    <t>De 80 k€ à 90 k€</t>
  </si>
  <si>
    <t>59</t>
  </si>
  <si>
    <t>De 90 k€ à 100 k€</t>
  </si>
  <si>
    <t>44</t>
  </si>
  <si>
    <t>4</t>
  </si>
  <si>
    <t>De 100 k€ à 125 k€</t>
  </si>
  <si>
    <t>120</t>
  </si>
  <si>
    <t>De 125 k€ à 150 k€</t>
  </si>
  <si>
    <t>85</t>
  </si>
  <si>
    <t>3</t>
  </si>
  <si>
    <t>De 150 k€ à 200 k€</t>
  </si>
  <si>
    <t>186</t>
  </si>
  <si>
    <t>15</t>
  </si>
  <si>
    <t>De 200 k€ à 250 k€</t>
  </si>
  <si>
    <t>150</t>
  </si>
  <si>
    <t>De 250 k€ à 300 k€</t>
  </si>
  <si>
    <t>79</t>
  </si>
  <si>
    <t>De 300 k€ à 400 k€</t>
  </si>
  <si>
    <t>164</t>
  </si>
  <si>
    <t>De 400 k€ à 500 k€</t>
  </si>
  <si>
    <t>94</t>
  </si>
  <si>
    <t>De 500 k€ à 750 k€</t>
  </si>
  <si>
    <t>214</t>
  </si>
  <si>
    <t>37</t>
  </si>
  <si>
    <t>De 750 k€ à 1000 k€</t>
  </si>
  <si>
    <t>162</t>
  </si>
  <si>
    <t>11</t>
  </si>
  <si>
    <t>De 1000 k€ à 1500 k€</t>
  </si>
  <si>
    <t>14</t>
  </si>
  <si>
    <t>De 1500 k€ à 3000 k€</t>
  </si>
  <si>
    <t>145</t>
  </si>
  <si>
    <t>29</t>
  </si>
  <si>
    <t>Plus de 3000 k€</t>
  </si>
  <si>
    <t>95</t>
  </si>
  <si>
    <t>35</t>
  </si>
  <si>
    <t>Total</t>
  </si>
  <si>
    <t>2320</t>
  </si>
  <si>
    <t>334</t>
  </si>
  <si>
    <t>209</t>
  </si>
  <si>
    <t>248</t>
  </si>
  <si>
    <t>Lecture : en 2024, 61 entreprises dont l’activité principale est la conchyliculture ou l’élevage de crustacés ont un chiffre d’affaires aquacole inférieur à 5 000 euros, contre 16 en pisciculture en eau douce (hors étang), 54 en pisciculture en étang, aucune en pisciculture marine et 18 en culture d’algues et de cyanobactéries.</t>
  </si>
  <si>
    <t>Note : l'activité principale d'une entreprise est l'activité aquacole qui a généré le chiffre d'affaires le plus élevé en 2024. Toutes les ventes aquacoles sont comptabilisées dans le calcul du chiffre d'affaires : ventes finales et ventes entre professionnels à tout stade d'élevage, y compris les ventes de naissains et de prégrossis. Tout ce qui n'est pas directement en lien avec la vente d'un produit aquacole n'est pas comptabilisé dans le CA aquacole : hébergement de loisir, services, etc.</t>
  </si>
  <si>
    <t>Projet de transmission ou de cessation d’entreprises dans les cinq prochaines années</t>
  </si>
  <si>
    <t>Projet de transmission</t>
  </si>
  <si>
    <t>Autres</t>
  </si>
  <si>
    <t>C'est une possibilité</t>
  </si>
  <si>
    <t>Non</t>
  </si>
  <si>
    <t>Oui et il n'y aura pas de reprise</t>
  </si>
  <si>
    <t>Oui, et j'ai entamé un projet de reprise</t>
  </si>
  <si>
    <t>Oui, mais le projet n'est pas encore défini</t>
  </si>
  <si>
    <t>Sans objet</t>
  </si>
  <si>
    <t>Note : l'activité principale d'une entreprise est l'activité aquacole qui a généré le chiffre d'affaires le plus élevé en 2024.</t>
  </si>
  <si>
    <t>Emploi en aquaculture en 2024</t>
  </si>
  <si>
    <t>Activité principale</t>
  </si>
  <si>
    <t>Nombre d'entreprises</t>
  </si>
  <si>
    <t>Effectif permanent</t>
  </si>
  <si>
    <t>Effectif occasionnel</t>
  </si>
  <si>
    <t>Effectif total</t>
  </si>
  <si>
    <t>ETP</t>
  </si>
  <si>
    <t>ETP moyen par entreprise</t>
  </si>
  <si>
    <t xml:space="preserve"> nombre de personnes</t>
  </si>
  <si>
    <t xml:space="preserve"> nombre d'ETP</t>
  </si>
  <si>
    <t>7902</t>
  </si>
  <si>
    <t>7659</t>
  </si>
  <si>
    <t>15561</t>
  </si>
  <si>
    <t>8210</t>
  </si>
  <si>
    <t>3,54</t>
  </si>
  <si>
    <t>1242</t>
  </si>
  <si>
    <t>242</t>
  </si>
  <si>
    <t>1484</t>
  </si>
  <si>
    <t>1258</t>
  </si>
  <si>
    <t>3,77</t>
  </si>
  <si>
    <t>263</t>
  </si>
  <si>
    <t>89</t>
  </si>
  <si>
    <t>352</t>
  </si>
  <si>
    <t>279</t>
  </si>
  <si>
    <t>1,33</t>
  </si>
  <si>
    <t>411</t>
  </si>
  <si>
    <t>177</t>
  </si>
  <si>
    <t>588</t>
  </si>
  <si>
    <t>405</t>
  </si>
  <si>
    <t>12,66</t>
  </si>
  <si>
    <t>243</t>
  </si>
  <si>
    <t>302</t>
  </si>
  <si>
    <t>481</t>
  </si>
  <si>
    <t>1,94</t>
  </si>
  <si>
    <t>Ensemble</t>
  </si>
  <si>
    <t>3143</t>
  </si>
  <si>
    <t>10061</t>
  </si>
  <si>
    <t>8226</t>
  </si>
  <si>
    <t>18287</t>
  </si>
  <si>
    <t>10633</t>
  </si>
  <si>
    <t>3,38</t>
  </si>
  <si>
    <t>Note : les effectifs et ETP de ce tableau correspondent à toutes les personnes travaillant dans les entreprises aquacoles. Sont regroupés les dirigeants (salariés ou non), la main-d'œuvre permanente salariée, la main-d'œuvre saisonnière ou occasionnelle, quel que soit leur convention collective de rattachement. Les bénévoles impliqués très ponctuellement dans la pisciculture en étang ne sont pas comptés dans les effectifs de l'entreprise. L'activité principale d'une entreprise est l'activité aquacole qui a généré le chiffre d'affaires le plus élevé en 2024.</t>
  </si>
  <si>
    <t>Emploi en conchyliculture par région conchylicole en 2024</t>
  </si>
  <si>
    <t>Région du siège de l'entreprise</t>
  </si>
  <si>
    <t>Arcachon-Aquitaine</t>
  </si>
  <si>
    <t>220</t>
  </si>
  <si>
    <t>592</t>
  </si>
  <si>
    <t>296</t>
  </si>
  <si>
    <t>888</t>
  </si>
  <si>
    <t>536</t>
  </si>
  <si>
    <t>2,44</t>
  </si>
  <si>
    <t>Bretagne-Nord</t>
  </si>
  <si>
    <t>238</t>
  </si>
  <si>
    <t>1279</t>
  </si>
  <si>
    <t>851</t>
  </si>
  <si>
    <t>2130</t>
  </si>
  <si>
    <t>1194</t>
  </si>
  <si>
    <t>5,02</t>
  </si>
  <si>
    <t>Bretagne-Sud</t>
  </si>
  <si>
    <t>376</t>
  </si>
  <si>
    <t>1238</t>
  </si>
  <si>
    <t>1101</t>
  </si>
  <si>
    <t>2339</t>
  </si>
  <si>
    <t>1112</t>
  </si>
  <si>
    <t>2,96</t>
  </si>
  <si>
    <t>Charente-Maritime</t>
  </si>
  <si>
    <t>560</t>
  </si>
  <si>
    <t>2388</t>
  </si>
  <si>
    <t>2252</t>
  </si>
  <si>
    <t>4640</t>
  </si>
  <si>
    <t>2145</t>
  </si>
  <si>
    <t>3,83</t>
  </si>
  <si>
    <t>Hors région conchylicole</t>
  </si>
  <si>
    <t>1,25</t>
  </si>
  <si>
    <t>Méditerranée</t>
  </si>
  <si>
    <t>418</t>
  </si>
  <si>
    <t>1090</t>
  </si>
  <si>
    <t>501</t>
  </si>
  <si>
    <t>1591</t>
  </si>
  <si>
    <t>996</t>
  </si>
  <si>
    <t>2,38</t>
  </si>
  <si>
    <t>Normandie-Mer du Nord</t>
  </si>
  <si>
    <t>1557</t>
  </si>
  <si>
    <t>1458</t>
  </si>
  <si>
    <t>3015</t>
  </si>
  <si>
    <t>1436</t>
  </si>
  <si>
    <t>4,75</t>
  </si>
  <si>
    <t>Pays de la Loire</t>
  </si>
  <si>
    <t>201</t>
  </si>
  <si>
    <t>871</t>
  </si>
  <si>
    <t>1201</t>
  </si>
  <si>
    <t>2072</t>
  </si>
  <si>
    <t>786</t>
  </si>
  <si>
    <t>3,91</t>
  </si>
  <si>
    <t>2319</t>
  </si>
  <si>
    <t>9021</t>
  </si>
  <si>
    <t>7660</t>
  </si>
  <si>
    <t>16681</t>
  </si>
  <si>
    <t>Note : les effectifs et ETP de ce tableau correspondent à toutes les personnes travaillant dans les entreprises conchylicoles. Sont regroupés les dirigeants (salariés ou non), la main-d'œuvre permanente salariée, la main-d'œuvre saisonnière ou occasionnelle, quelle que soit leur convention collective de rattachement. Les bénévoles impliqués très ponctuellement dans la pisciculture en étang ne sont pas comptés dans les effectifs de l'entreprise. L'activité principale d'une entreprise est l'activité aquacole qui a généré le chiffre d'affaires le plus élevé en 2024.</t>
  </si>
  <si>
    <t>Emploi en pisciculture par région en 2024</t>
  </si>
  <si>
    <t>Auvergne-Rhône-Alpes</t>
  </si>
  <si>
    <t>84</t>
  </si>
  <si>
    <t>258</t>
  </si>
  <si>
    <t>64</t>
  </si>
  <si>
    <t>322</t>
  </si>
  <si>
    <t>222</t>
  </si>
  <si>
    <t>2,64</t>
  </si>
  <si>
    <t>Bourgogne-Franche-Comté</t>
  </si>
  <si>
    <t>38</t>
  </si>
  <si>
    <t>21</t>
  </si>
  <si>
    <t>116</t>
  </si>
  <si>
    <t>81</t>
  </si>
  <si>
    <t>2,13</t>
  </si>
  <si>
    <t>Bretagne</t>
  </si>
  <si>
    <t>125</t>
  </si>
  <si>
    <t>143</t>
  </si>
  <si>
    <t>114</t>
  </si>
  <si>
    <t>3,68</t>
  </si>
  <si>
    <t>Centre-Val de Loire</t>
  </si>
  <si>
    <t>46</t>
  </si>
  <si>
    <t>103</t>
  </si>
  <si>
    <t>1,39</t>
  </si>
  <si>
    <t>Corse</t>
  </si>
  <si>
    <t>Grand Est</t>
  </si>
  <si>
    <t>52</t>
  </si>
  <si>
    <t>157</t>
  </si>
  <si>
    <t>102</t>
  </si>
  <si>
    <t>1,96</t>
  </si>
  <si>
    <t>Guadeloupe</t>
  </si>
  <si>
    <t>Guyane</t>
  </si>
  <si>
    <t>47</t>
  </si>
  <si>
    <t>66</t>
  </si>
  <si>
    <t>27</t>
  </si>
  <si>
    <t>1,69</t>
  </si>
  <si>
    <t>Hauts-de-France</t>
  </si>
  <si>
    <t>33</t>
  </si>
  <si>
    <t>268</t>
  </si>
  <si>
    <t>320</t>
  </si>
  <si>
    <t>235</t>
  </si>
  <si>
    <t>7,12</t>
  </si>
  <si>
    <t>Île-de-France</t>
  </si>
  <si>
    <t>La Réunion</t>
  </si>
  <si>
    <t>22</t>
  </si>
  <si>
    <t>1,67</t>
  </si>
  <si>
    <t>Martinique</t>
  </si>
  <si>
    <t>1,4</t>
  </si>
  <si>
    <t>Normandie</t>
  </si>
  <si>
    <t>26</t>
  </si>
  <si>
    <t>101</t>
  </si>
  <si>
    <t>119</t>
  </si>
  <si>
    <t>3,65</t>
  </si>
  <si>
    <t>Nouvelle-Aquitaine</t>
  </si>
  <si>
    <t>127</t>
  </si>
  <si>
    <t>703</t>
  </si>
  <si>
    <t>156</t>
  </si>
  <si>
    <t>859</t>
  </si>
  <si>
    <t>651</t>
  </si>
  <si>
    <t>5,13</t>
  </si>
  <si>
    <t>Occitanie</t>
  </si>
  <si>
    <t>155</t>
  </si>
  <si>
    <t>170</t>
  </si>
  <si>
    <t>134</t>
  </si>
  <si>
    <t>2,48</t>
  </si>
  <si>
    <t>36</t>
  </si>
  <si>
    <t>1,31</t>
  </si>
  <si>
    <t>Provence-Alpes-Côte d'Azur</t>
  </si>
  <si>
    <t>60</t>
  </si>
  <si>
    <t>161</t>
  </si>
  <si>
    <t>93</t>
  </si>
  <si>
    <t>3,88</t>
  </si>
  <si>
    <t>577</t>
  </si>
  <si>
    <t>2232</t>
  </si>
  <si>
    <t>507</t>
  </si>
  <si>
    <t>2739</t>
  </si>
  <si>
    <t>1945</t>
  </si>
  <si>
    <t>3,37</t>
  </si>
  <si>
    <t>Note : les effectifs et ETP de ce tableau correspondent à toutes les personnes travaillant dans les entreprises piscicoles. Sont regroupés les dirigeants (salariés ou non), la main-d'œuvre permanente salariée, la main-d'œuvre saisonnière ou occasionnelle, quelle que soit leur convention collective de rattachement. Les bénévoles impliqués très ponctuellement dans la pisciculture en étang ne sont pas comptés dans les effectifs de l'entreprise. L'activité principale d'une entreprise est l'activité aquacole qui a généré le chiffre d'affaires le plus élevé en 2024.</t>
  </si>
  <si>
    <t>Emploi en culture d’algues et cyanobactéries par région en 2024</t>
  </si>
  <si>
    <t>25</t>
  </si>
  <si>
    <t>1,05</t>
  </si>
  <si>
    <t>28</t>
  </si>
  <si>
    <t>99</t>
  </si>
  <si>
    <t>3,14</t>
  </si>
  <si>
    <t>1</t>
  </si>
  <si>
    <t>3,33</t>
  </si>
  <si>
    <t>1,04</t>
  </si>
  <si>
    <t>86</t>
  </si>
  <si>
    <t>210</t>
  </si>
  <si>
    <t>216</t>
  </si>
  <si>
    <t>2,34</t>
  </si>
  <si>
    <t>20</t>
  </si>
  <si>
    <t>50</t>
  </si>
  <si>
    <t>56</t>
  </si>
  <si>
    <t>2,2</t>
  </si>
  <si>
    <t>58</t>
  </si>
  <si>
    <t>1,66</t>
  </si>
  <si>
    <t>530</t>
  </si>
  <si>
    <t>589</t>
  </si>
  <si>
    <t>Note : les effectifs et ETP de ce tableau correspondent à toutes les personnes travaillant dans les entreprises de culture d'algues et cyanobactéries. Sont regroupés les dirigeants (salariés ou non), la main-d'œuvre permanente salariée, la main-d'œuvre saisonnière ou occasionnelle, quelle que soit leur convention collective de rattachement. Les bénévoles impliqués très ponctuellement dans la pisciculture en étang ne sont pas comptés dans les effectifs de l'entreprise. L'activité principale d'une entreprise est l'activité aquacole qui a généré le chiffre d'affaires le plus élevé en 2024.</t>
  </si>
  <si>
    <t>Dirigeants des entreprises aquacoles par âge et par activité principale de l’entreprise en 2024</t>
  </si>
  <si>
    <t>en nombre de dirigeants</t>
  </si>
  <si>
    <t>Classe d'âge</t>
  </si>
  <si>
    <t>Moins de 25 ans</t>
  </si>
  <si>
    <t>De 25 à 30 ans</t>
  </si>
  <si>
    <t>111</t>
  </si>
  <si>
    <t>De 30 à 35 ans</t>
  </si>
  <si>
    <t>136</t>
  </si>
  <si>
    <t>De 35 à 40 ans</t>
  </si>
  <si>
    <t>207</t>
  </si>
  <si>
    <t>De 40 à 45 ans</t>
  </si>
  <si>
    <t>171</t>
  </si>
  <si>
    <t>De 45 à 50 ans</t>
  </si>
  <si>
    <t>204</t>
  </si>
  <si>
    <t>133</t>
  </si>
  <si>
    <t>De 50 à 55 ans</t>
  </si>
  <si>
    <t>377</t>
  </si>
  <si>
    <t>De 55 à 60 ans</t>
  </si>
  <si>
    <t>260</t>
  </si>
  <si>
    <t>De 60 à 65 ans</t>
  </si>
  <si>
    <t>183</t>
  </si>
  <si>
    <t>De 65 à 70 ans</t>
  </si>
  <si>
    <t>73</t>
  </si>
  <si>
    <t>Plus de 70 ans</t>
  </si>
  <si>
    <t>69</t>
  </si>
  <si>
    <t>Indéterminé (non réponse)</t>
  </si>
  <si>
    <t>1399</t>
  </si>
  <si>
    <t>105</t>
  </si>
  <si>
    <t>202</t>
  </si>
  <si>
    <t>3206</t>
  </si>
  <si>
    <t>331</t>
  </si>
  <si>
    <t>451</t>
  </si>
  <si>
    <t>Dirigeants des entreprises aquacoles par diplôme et par activité principale de l’entreprise en 2024</t>
  </si>
  <si>
    <t>Plus haut diplôme obtenu</t>
  </si>
  <si>
    <t>Bac</t>
  </si>
  <si>
    <t>862</t>
  </si>
  <si>
    <t>62</t>
  </si>
  <si>
    <t>Bac +2</t>
  </si>
  <si>
    <t>351</t>
  </si>
  <si>
    <t>118</t>
  </si>
  <si>
    <t>CAP BEP</t>
  </si>
  <si>
    <t>807</t>
  </si>
  <si>
    <t>55</t>
  </si>
  <si>
    <t>Licence et plus</t>
  </si>
  <si>
    <t>446</t>
  </si>
  <si>
    <t>166</t>
  </si>
  <si>
    <t>173</t>
  </si>
  <si>
    <t>75</t>
  </si>
  <si>
    <t>13</t>
  </si>
  <si>
    <t>Ne sait pas</t>
  </si>
  <si>
    <t>398</t>
  </si>
  <si>
    <t>Sans diplôme qualifiant</t>
  </si>
  <si>
    <t>339</t>
  </si>
  <si>
    <t>3203</t>
  </si>
  <si>
    <t>332</t>
  </si>
  <si>
    <t>39</t>
  </si>
  <si>
    <t>Part des femmes dans les entreprises aquacoles en 2024</t>
  </si>
  <si>
    <t>en %</t>
  </si>
  <si>
    <t>Proportion de femmes parmi les dirigeants</t>
  </si>
  <si>
    <t>Proportion de femmes parmi les employés permanents</t>
  </si>
  <si>
    <t>Proportion de femmes parmi les employés occasionnels</t>
  </si>
  <si>
    <t>Proportion de femmes parmi les ETP</t>
  </si>
  <si>
    <t>17,4</t>
  </si>
  <si>
    <t>30,4</t>
  </si>
  <si>
    <t>26,5</t>
  </si>
  <si>
    <t>40,6</t>
  </si>
  <si>
    <t>26,1</t>
  </si>
  <si>
    <t>21,5</t>
  </si>
  <si>
    <t>16,1</t>
  </si>
  <si>
    <t>14,8</t>
  </si>
  <si>
    <t>18,9</t>
  </si>
  <si>
    <t>7,6</t>
  </si>
  <si>
    <t>19,9</t>
  </si>
  <si>
    <t>24,3</t>
  </si>
  <si>
    <t>16,4</t>
  </si>
  <si>
    <t>44,6</t>
  </si>
  <si>
    <t>37,2</t>
  </si>
  <si>
    <t>38,2</t>
  </si>
  <si>
    <t>19,6</t>
  </si>
  <si>
    <t>29,1</t>
  </si>
  <si>
    <t>35,7</t>
  </si>
  <si>
    <t>26,2</t>
  </si>
  <si>
    <t>Conchyliculture en 2024</t>
  </si>
  <si>
    <t>Ventes entre professionnels et pour la consommation en conchyliculture en 2024, par espèce, hors écloserie/nurserie (naissains)</t>
  </si>
  <si>
    <t>Stade d'élevage</t>
  </si>
  <si>
    <t>Destination</t>
  </si>
  <si>
    <t>Entreprises avec des ventes</t>
  </si>
  <si>
    <t>Prix moyen</t>
  </si>
  <si>
    <t>Huître creuse</t>
  </si>
  <si>
    <t>Adulte</t>
  </si>
  <si>
    <t>Consommateur</t>
  </si>
  <si>
    <t>1579</t>
  </si>
  <si>
    <t>80129</t>
  </si>
  <si>
    <t>397498</t>
  </si>
  <si>
    <t>4,96</t>
  </si>
  <si>
    <t>Autre conchyliculteur</t>
  </si>
  <si>
    <t>981</t>
  </si>
  <si>
    <t>51995</t>
  </si>
  <si>
    <t>149963</t>
  </si>
  <si>
    <t>2,88</t>
  </si>
  <si>
    <t>Demi-élevage (2 ans)</t>
  </si>
  <si>
    <t>2692</t>
  </si>
  <si>
    <t>6454</t>
  </si>
  <si>
    <t>2,4</t>
  </si>
  <si>
    <t>Prégrossissement (18 mois)</t>
  </si>
  <si>
    <t>158</t>
  </si>
  <si>
    <t>3103</t>
  </si>
  <si>
    <t>8470</t>
  </si>
  <si>
    <t>2,73</t>
  </si>
  <si>
    <t>Huître plate</t>
  </si>
  <si>
    <t>117</t>
  </si>
  <si>
    <t>1255</t>
  </si>
  <si>
    <t>10103</t>
  </si>
  <si>
    <t>8,05</t>
  </si>
  <si>
    <t>565</t>
  </si>
  <si>
    <t>2882</t>
  </si>
  <si>
    <t>5,1</t>
  </si>
  <si>
    <t>Moule edulis</t>
  </si>
  <si>
    <t>392</t>
  </si>
  <si>
    <t>45787</t>
  </si>
  <si>
    <t>113186</t>
  </si>
  <si>
    <t>2,47</t>
  </si>
  <si>
    <t>141</t>
  </si>
  <si>
    <t>10538</t>
  </si>
  <si>
    <t>21183</t>
  </si>
  <si>
    <t>2,01</t>
  </si>
  <si>
    <t>Pélisse</t>
  </si>
  <si>
    <t>1295</t>
  </si>
  <si>
    <t>2171</t>
  </si>
  <si>
    <t>1,68</t>
  </si>
  <si>
    <t>Moule galloprovincialis</t>
  </si>
  <si>
    <t>160</t>
  </si>
  <si>
    <t>2988</t>
  </si>
  <si>
    <t>7857</t>
  </si>
  <si>
    <t>2,63</t>
  </si>
  <si>
    <t>49</t>
  </si>
  <si>
    <t>1156</t>
  </si>
  <si>
    <t>1543</t>
  </si>
  <si>
    <t>1,34</t>
  </si>
  <si>
    <t>Demi-moules</t>
  </si>
  <si>
    <t>Coque</t>
  </si>
  <si>
    <t>2205</t>
  </si>
  <si>
    <t>10297</t>
  </si>
  <si>
    <t>4,67</t>
  </si>
  <si>
    <t>947</t>
  </si>
  <si>
    <t>3547</t>
  </si>
  <si>
    <t>3,74</t>
  </si>
  <si>
    <t>Palourde</t>
  </si>
  <si>
    <t>139</t>
  </si>
  <si>
    <t>1917</t>
  </si>
  <si>
    <t>23700</t>
  </si>
  <si>
    <t>12,36</t>
  </si>
  <si>
    <t>43</t>
  </si>
  <si>
    <t>4760</t>
  </si>
  <si>
    <t>9,9</t>
  </si>
  <si>
    <t>Autres coquillages</t>
  </si>
  <si>
    <t>550</t>
  </si>
  <si>
    <t>6178</t>
  </si>
  <si>
    <t>11,23</t>
  </si>
  <si>
    <t>200</t>
  </si>
  <si>
    <t>6,49</t>
  </si>
  <si>
    <t>4,5</t>
  </si>
  <si>
    <t>Lecture : 1579 entreprises ont vendu 80 129 tonnes d'huîtres creuses sous marquage sanitaire pour une valeur de 397 498 milliers d'€, soit un prix moyen de 4,96€.</t>
  </si>
  <si>
    <t>Note : une entreprise qui produit plusieurs espèces ou qui vend des adultes et des prégrossis sera comptée plusieurs fois. Les ventes pour la consommation sont les premières ventes des coquillages après marquage sanitaire. Les ventes entre professionnels sont des ventes de coquillages non marqués sanitairement.</t>
  </si>
  <si>
    <t>Ventes entre professionnels et pour la consommation en conchyliculture en 2024, par région conchylicole du siège de l’entreprise, par espèce, hors écloserie/nurserie (naissains)</t>
  </si>
  <si>
    <t>Région conchylicole</t>
  </si>
  <si>
    <t>8407</t>
  </si>
  <si>
    <t>37638</t>
  </si>
  <si>
    <t>4,48</t>
  </si>
  <si>
    <t>189</t>
  </si>
  <si>
    <t>15405</t>
  </si>
  <si>
    <t>43185</t>
  </si>
  <si>
    <t>2,8</t>
  </si>
  <si>
    <t>1293</t>
  </si>
  <si>
    <t>2485</t>
  </si>
  <si>
    <t>1,92</t>
  </si>
  <si>
    <t>1853</t>
  </si>
  <si>
    <t>4638</t>
  </si>
  <si>
    <t>2,5</t>
  </si>
  <si>
    <t>78</t>
  </si>
  <si>
    <t>12308</t>
  </si>
  <si>
    <t>28798</t>
  </si>
  <si>
    <t>3478</t>
  </si>
  <si>
    <t>6343</t>
  </si>
  <si>
    <t>1,82</t>
  </si>
  <si>
    <t>343</t>
  </si>
  <si>
    <t>5,89</t>
  </si>
  <si>
    <t>137</t>
  </si>
  <si>
    <t>10833</t>
  </si>
  <si>
    <t>54929</t>
  </si>
  <si>
    <t>5,07</t>
  </si>
  <si>
    <t>8067</t>
  </si>
  <si>
    <t>19861</t>
  </si>
  <si>
    <t>2,46</t>
  </si>
  <si>
    <t>442</t>
  </si>
  <si>
    <t>1337</t>
  </si>
  <si>
    <t>3,03</t>
  </si>
  <si>
    <t>51</t>
  </si>
  <si>
    <t>1,95</t>
  </si>
  <si>
    <t>76</t>
  </si>
  <si>
    <t>15156</t>
  </si>
  <si>
    <t>38455</t>
  </si>
  <si>
    <t>2,54</t>
  </si>
  <si>
    <t>1824</t>
  </si>
  <si>
    <t>3762</t>
  </si>
  <si>
    <t>2,06</t>
  </si>
  <si>
    <t>108</t>
  </si>
  <si>
    <t>1243</t>
  </si>
  <si>
    <t>11,55</t>
  </si>
  <si>
    <t>356</t>
  </si>
  <si>
    <t>9,7</t>
  </si>
  <si>
    <t>249</t>
  </si>
  <si>
    <t>11389</t>
  </si>
  <si>
    <t>50600</t>
  </si>
  <si>
    <t>4,44</t>
  </si>
  <si>
    <t>7354</t>
  </si>
  <si>
    <t>18026</t>
  </si>
  <si>
    <t>2,45</t>
  </si>
  <si>
    <t>1,65</t>
  </si>
  <si>
    <t>354</t>
  </si>
  <si>
    <t>2,04</t>
  </si>
  <si>
    <t>3560</t>
  </si>
  <si>
    <t>10674</t>
  </si>
  <si>
    <t>2357</t>
  </si>
  <si>
    <t>4564</t>
  </si>
  <si>
    <t>74</t>
  </si>
  <si>
    <t>4010</t>
  </si>
  <si>
    <t>32378</t>
  </si>
  <si>
    <t>8,07</t>
  </si>
  <si>
    <t>1315</t>
  </si>
  <si>
    <t>7420</t>
  </si>
  <si>
    <t>5,64</t>
  </si>
  <si>
    <t>6752</t>
  </si>
  <si>
    <t>30527</t>
  </si>
  <si>
    <t>4,52</t>
  </si>
  <si>
    <t>4766</t>
  </si>
  <si>
    <t>10973</t>
  </si>
  <si>
    <t>2,3</t>
  </si>
  <si>
    <t>512</t>
  </si>
  <si>
    <t>1818</t>
  </si>
  <si>
    <t>3,55</t>
  </si>
  <si>
    <t>45</t>
  </si>
  <si>
    <t>2929</t>
  </si>
  <si>
    <t>8245</t>
  </si>
  <si>
    <t>2,82</t>
  </si>
  <si>
    <t>1161</t>
  </si>
  <si>
    <t>2745</t>
  </si>
  <si>
    <t>2,36</t>
  </si>
  <si>
    <t>580</t>
  </si>
  <si>
    <t>272</t>
  </si>
  <si>
    <t>3127</t>
  </si>
  <si>
    <t>11,48</t>
  </si>
  <si>
    <t>385</t>
  </si>
  <si>
    <t>33554</t>
  </si>
  <si>
    <t>178350</t>
  </si>
  <si>
    <t>5,32</t>
  </si>
  <si>
    <t>229</t>
  </si>
  <si>
    <t>13354</t>
  </si>
  <si>
    <t>49146</t>
  </si>
  <si>
    <t>506</t>
  </si>
  <si>
    <t>1574</t>
  </si>
  <si>
    <t>3,11</t>
  </si>
  <si>
    <t>353</t>
  </si>
  <si>
    <t>917</t>
  </si>
  <si>
    <t>2,6</t>
  </si>
  <si>
    <t>87</t>
  </si>
  <si>
    <t>11650</t>
  </si>
  <si>
    <t>26578</t>
  </si>
  <si>
    <t>2,28</t>
  </si>
  <si>
    <t>1715</t>
  </si>
  <si>
    <t>3771</t>
  </si>
  <si>
    <t>369</t>
  </si>
  <si>
    <t>1205</t>
  </si>
  <si>
    <t>3,27</t>
  </si>
  <si>
    <t>23</t>
  </si>
  <si>
    <t>277</t>
  </si>
  <si>
    <t>11,86</t>
  </si>
  <si>
    <t>193</t>
  </si>
  <si>
    <t>199</t>
  </si>
  <si>
    <t>4029</t>
  </si>
  <si>
    <t>22389</t>
  </si>
  <si>
    <t>5,56</t>
  </si>
  <si>
    <t>880</t>
  </si>
  <si>
    <t>3497</t>
  </si>
  <si>
    <t>3,97</t>
  </si>
  <si>
    <t>306</t>
  </si>
  <si>
    <t>282</t>
  </si>
  <si>
    <t>4,38</t>
  </si>
  <si>
    <t>315</t>
  </si>
  <si>
    <t>6413</t>
  </si>
  <si>
    <t>33141</t>
  </si>
  <si>
    <t>5,17</t>
  </si>
  <si>
    <t>181</t>
  </si>
  <si>
    <t>2720</t>
  </si>
  <si>
    <t>8141</t>
  </si>
  <si>
    <t>2,99</t>
  </si>
  <si>
    <t>3,73</t>
  </si>
  <si>
    <t>3171</t>
  </si>
  <si>
    <t>8288</t>
  </si>
  <si>
    <t>2,61</t>
  </si>
  <si>
    <t>1158</t>
  </si>
  <si>
    <t>1541</t>
  </si>
  <si>
    <t>2966</t>
  </si>
  <si>
    <t>12,22</t>
  </si>
  <si>
    <t>9,02</t>
  </si>
  <si>
    <t>Hors conchyliculture</t>
  </si>
  <si>
    <t>Lecture : 141 entreprises dont le siège est en région Normandie - Mer du Nord ont produit et vendu des huîtres de taille marchande en ventes finale pour un volume de 8 407 tonnes pour 37 638 milliers d'€ (prix moyen : 4,48 €/kg).</t>
  </si>
  <si>
    <t>Note : une entreprise qui produit plusieurs espèces sera comptée plusieurs fois. Toutes les ventes sont indiquées au siège social de l'entreprise même si l'entreprise a vendu des coquillages produits (par elle ou d'autres entreprises) dans d'autres régions. Les ventes pour la consommation sont les premières ventes des coquillages après marquage sanitaire. Les ventes entre professionnels sont des ventes de coquillages non marqués sanitairement. Les autres coquillages sont essentiellement des coques, palourdes, etc.</t>
  </si>
  <si>
    <t>Ventes entre professionnels et pour la consommation en conchyliculture en 2024, par région administrative du siège de l’entreprise, par espèce, hors écloserie/nurserie (naissains)</t>
  </si>
  <si>
    <t>Région administrative</t>
  </si>
  <si>
    <t>191</t>
  </si>
  <si>
    <t>15791</t>
  </si>
  <si>
    <t>43933</t>
  </si>
  <si>
    <t>2,78</t>
  </si>
  <si>
    <t>8546</t>
  </si>
  <si>
    <t>19823</t>
  </si>
  <si>
    <t>2,32</t>
  </si>
  <si>
    <t>3165</t>
  </si>
  <si>
    <t>5809</t>
  </si>
  <si>
    <t>1,84</t>
  </si>
  <si>
    <t>163</t>
  </si>
  <si>
    <t>6939</t>
  </si>
  <si>
    <t>31411</t>
  </si>
  <si>
    <t>4,53</t>
  </si>
  <si>
    <t>4865</t>
  </si>
  <si>
    <t>11199</t>
  </si>
  <si>
    <t>515</t>
  </si>
  <si>
    <t>1826</t>
  </si>
  <si>
    <t>3790</t>
  </si>
  <si>
    <t>11371</t>
  </si>
  <si>
    <t>1769</t>
  </si>
  <si>
    <t>3753</t>
  </si>
  <si>
    <t>2,12</t>
  </si>
  <si>
    <t>486</t>
  </si>
  <si>
    <t>737</t>
  </si>
  <si>
    <t>1,52</t>
  </si>
  <si>
    <t>40</t>
  </si>
  <si>
    <t>1457</t>
  </si>
  <si>
    <t>11185</t>
  </si>
  <si>
    <t>7,68</t>
  </si>
  <si>
    <t>1256</t>
  </si>
  <si>
    <t>7000</t>
  </si>
  <si>
    <t>5,58</t>
  </si>
  <si>
    <t>21866</t>
  </si>
  <si>
    <t>104487</t>
  </si>
  <si>
    <t>4,78</t>
  </si>
  <si>
    <t>15299</t>
  </si>
  <si>
    <t>37626</t>
  </si>
  <si>
    <t>1410</t>
  </si>
  <si>
    <t>2,9</t>
  </si>
  <si>
    <t>246</t>
  </si>
  <si>
    <t>2,24</t>
  </si>
  <si>
    <t>17983</t>
  </si>
  <si>
    <t>46253</t>
  </si>
  <si>
    <t>2,57</t>
  </si>
  <si>
    <t>3574</t>
  </si>
  <si>
    <t>7318</t>
  </si>
  <si>
    <t>2,05</t>
  </si>
  <si>
    <t>70</t>
  </si>
  <si>
    <t>2933</t>
  </si>
  <si>
    <t>25563</t>
  </si>
  <si>
    <t>8,72</t>
  </si>
  <si>
    <t>97</t>
  </si>
  <si>
    <t>779</t>
  </si>
  <si>
    <t>8,06</t>
  </si>
  <si>
    <t>579</t>
  </si>
  <si>
    <t>37515</t>
  </si>
  <si>
    <t>200225</t>
  </si>
  <si>
    <t>5,34</t>
  </si>
  <si>
    <t>13812</t>
  </si>
  <si>
    <t>51652</t>
  </si>
  <si>
    <t>41</t>
  </si>
  <si>
    <t>637</t>
  </si>
  <si>
    <t>1880</t>
  </si>
  <si>
    <t>2,95</t>
  </si>
  <si>
    <t>57</t>
  </si>
  <si>
    <t>393</t>
  </si>
  <si>
    <t>1095</t>
  </si>
  <si>
    <t>2,79</t>
  </si>
  <si>
    <t>11784</t>
  </si>
  <si>
    <t>26918</t>
  </si>
  <si>
    <t>280</t>
  </si>
  <si>
    <t>11,9</t>
  </si>
  <si>
    <t>291</t>
  </si>
  <si>
    <t>5980</t>
  </si>
  <si>
    <t>30339</t>
  </si>
  <si>
    <t>2629</t>
  </si>
  <si>
    <t>7801</t>
  </si>
  <si>
    <t>2,97</t>
  </si>
  <si>
    <t>175</t>
  </si>
  <si>
    <t>1915</t>
  </si>
  <si>
    <t>4745</t>
  </si>
  <si>
    <t>1228</t>
  </si>
  <si>
    <t>8,55</t>
  </si>
  <si>
    <t>379</t>
  </si>
  <si>
    <t>2469</t>
  </si>
  <si>
    <t>6,51</t>
  </si>
  <si>
    <t>130</t>
  </si>
  <si>
    <t>3,16</t>
  </si>
  <si>
    <t>832</t>
  </si>
  <si>
    <t>2085</t>
  </si>
  <si>
    <t>2,51</t>
  </si>
  <si>
    <t>241</t>
  </si>
  <si>
    <t>313</t>
  </si>
  <si>
    <t>1,3</t>
  </si>
  <si>
    <t>1029</t>
  </si>
  <si>
    <t>12,75</t>
  </si>
  <si>
    <t>490</t>
  </si>
  <si>
    <t>6,45</t>
  </si>
  <si>
    <t>430</t>
  </si>
  <si>
    <t>1473</t>
  </si>
  <si>
    <t>3,42</t>
  </si>
  <si>
    <t>Lecture : 141 entreprises dont le siège est en région Normandie ont produit et vendu des huîtres de taille marchande en ventes finale pour un volume de 8 407 tonnes pour 37 638 milliers d'€ (prix moyen : 4,48 €/kg).</t>
  </si>
  <si>
    <t>Ventes en conchyliculture en 2024, par espèce, mode d’élevage et destination, hors écloserie/nurserie (naissains)</t>
  </si>
  <si>
    <t>Mode d'élevage</t>
  </si>
  <si>
    <t>Filière</t>
  </si>
  <si>
    <t>518</t>
  </si>
  <si>
    <t>2510</t>
  </si>
  <si>
    <t>4,85</t>
  </si>
  <si>
    <t>Huîtres élevées en claires ou pousse en claires (Marennes-Oléron)</t>
  </si>
  <si>
    <t>9136</t>
  </si>
  <si>
    <t>53939</t>
  </si>
  <si>
    <t>5,9</t>
  </si>
  <si>
    <t>Table méditerranéenne</t>
  </si>
  <si>
    <t>8890</t>
  </si>
  <si>
    <t>43647</t>
  </si>
  <si>
    <t>4,91</t>
  </si>
  <si>
    <t>Terrain découvrant : tables sur estran ou autre technique en terrain découvrant</t>
  </si>
  <si>
    <t>1084</t>
  </si>
  <si>
    <t>57771</t>
  </si>
  <si>
    <t>282490</t>
  </si>
  <si>
    <t>4,89</t>
  </si>
  <si>
    <t>Terrain découvrant : à plat</t>
  </si>
  <si>
    <t>1328</t>
  </si>
  <si>
    <t>8327</t>
  </si>
  <si>
    <t>6,27</t>
  </si>
  <si>
    <t>Terrain non découvrant : eau semi-profonde ou profonde, à plat au sol ou en cage</t>
  </si>
  <si>
    <t>3740</t>
  </si>
  <si>
    <t>16688</t>
  </si>
  <si>
    <t>4,46</t>
  </si>
  <si>
    <t>381</t>
  </si>
  <si>
    <t>3,28</t>
  </si>
  <si>
    <t>1099</t>
  </si>
  <si>
    <t>4892</t>
  </si>
  <si>
    <t>4,45</t>
  </si>
  <si>
    <t>159</t>
  </si>
  <si>
    <t>2721</t>
  </si>
  <si>
    <t>8461</t>
  </si>
  <si>
    <t>719</t>
  </si>
  <si>
    <t>44012</t>
  </si>
  <si>
    <t>121361</t>
  </si>
  <si>
    <t>2,76</t>
  </si>
  <si>
    <t>1953</t>
  </si>
  <si>
    <t>5803</t>
  </si>
  <si>
    <t>2659</t>
  </si>
  <si>
    <t>11946</t>
  </si>
  <si>
    <t>4,49</t>
  </si>
  <si>
    <t>7227</t>
  </si>
  <si>
    <t>18368</t>
  </si>
  <si>
    <t>Pieux dont bouchots</t>
  </si>
  <si>
    <t>292</t>
  </si>
  <si>
    <t>39219</t>
  </si>
  <si>
    <t>96233</t>
  </si>
  <si>
    <t>1746</t>
  </si>
  <si>
    <t>4697</t>
  </si>
  <si>
    <t>2,69</t>
  </si>
  <si>
    <t>Terrain découvrant : tout autre technique en terrain découvrant</t>
  </si>
  <si>
    <t>583</t>
  </si>
  <si>
    <t>1745</t>
  </si>
  <si>
    <t>3261</t>
  </si>
  <si>
    <t>5796</t>
  </si>
  <si>
    <t>1,78</t>
  </si>
  <si>
    <t>110</t>
  </si>
  <si>
    <t>7707</t>
  </si>
  <si>
    <t>15653</t>
  </si>
  <si>
    <t>2,03</t>
  </si>
  <si>
    <t>463</t>
  </si>
  <si>
    <t>712</t>
  </si>
  <si>
    <t>1,54</t>
  </si>
  <si>
    <t>2,15</t>
  </si>
  <si>
    <t>Toutes techniques</t>
  </si>
  <si>
    <t>4672</t>
  </si>
  <si>
    <t>40175</t>
  </si>
  <si>
    <t>8,6</t>
  </si>
  <si>
    <t>1459</t>
  </si>
  <si>
    <t>8507</t>
  </si>
  <si>
    <t>5,83</t>
  </si>
  <si>
    <t>Lecture : en 2024, 41 entreprises ont vendu 518 tonnes d'huîtres en filière à 4,85 €/kg (valeur totale : 2 510 milliers d'€).</t>
  </si>
  <si>
    <t>Note : une entreprise qui produit plusieurs espèces ou utilise plusieurs modes d'élevage sera comptée plusieurs fois. Les ventes pour la consommation sont les premières ventes des coquillages après marquage sanitaire. Les ventes entre professionnels sont des ventes de coquillages non marqués sanitairement.</t>
  </si>
  <si>
    <t>Production de naissains d’écloserie en 2024, par espèce</t>
  </si>
  <si>
    <t>Entreprise avec des ventes</t>
  </si>
  <si>
    <t xml:space="preserve"> million de naissains</t>
  </si>
  <si>
    <t xml:space="preserve"> € / mille</t>
  </si>
  <si>
    <t>Autres coquillages (coque, palourde, ormeau, etc.)</t>
  </si>
  <si>
    <t>Note : les entreprises vendant des naissains issus d'écloserie sont essentiellement les écloseries/nurseries, mais également quelques nurseries qui achètent des naissains aux écloseries, les font grandir avant de les revendre aux conchyliculteurs à la taille souhaitée.</t>
  </si>
  <si>
    <t>Production de naissains de captage en 2024, par espèce</t>
  </si>
  <si>
    <t>2255</t>
  </si>
  <si>
    <t>8,58</t>
  </si>
  <si>
    <t>816</t>
  </si>
  <si>
    <t>4337</t>
  </si>
  <si>
    <t>5,31</t>
  </si>
  <si>
    <t>Note : coefficients utilisés : Huîtres : 1 million de naissains = 0,25 tonne ; Moules : 1 km de cordes de naissains = 0,15 tonne.</t>
  </si>
  <si>
    <t>Ventes à la consommation d’huîtres affinées en claires et en parcs en 2024</t>
  </si>
  <si>
    <t>en tonne</t>
  </si>
  <si>
    <t>Région</t>
  </si>
  <si>
    <t>Volume d'huîtres affinées en claires</t>
  </si>
  <si>
    <t>Volume d'huîtres affinées en parcs</t>
  </si>
  <si>
    <t>Volume d'huîtres vendus sous marquage sanitaire</t>
  </si>
  <si>
    <t>3614</t>
  </si>
  <si>
    <t>810</t>
  </si>
  <si>
    <t>639</t>
  </si>
  <si>
    <t>4372</t>
  </si>
  <si>
    <t>1059</t>
  </si>
  <si>
    <t>638</t>
  </si>
  <si>
    <t>22468</t>
  </si>
  <si>
    <t>3545</t>
  </si>
  <si>
    <t>1430</t>
  </si>
  <si>
    <t>768</t>
  </si>
  <si>
    <t>24336</t>
  </si>
  <si>
    <t>15005</t>
  </si>
  <si>
    <t>81377</t>
  </si>
  <si>
    <t>Lecture : en Normandie-Mer du Nord, aucune huître n’a été vendue après un affinage en claires, contre 3 614 tonnes après un affinage en parcs, pour un total de 8 407 tonnes.</t>
  </si>
  <si>
    <t>Volumes de coquillages vendus à la consommation selon l’origine du naissain en 2024</t>
  </si>
  <si>
    <t>Origine</t>
  </si>
  <si>
    <t>Gisement naturel</t>
  </si>
  <si>
    <t>9410</t>
  </si>
  <si>
    <t>1717</t>
  </si>
  <si>
    <t>661</t>
  </si>
  <si>
    <t>1858</t>
  </si>
  <si>
    <t>Captage</t>
  </si>
  <si>
    <t>25626</t>
  </si>
  <si>
    <t>239</t>
  </si>
  <si>
    <t>41760</t>
  </si>
  <si>
    <t>1229</t>
  </si>
  <si>
    <t>Écloserie – diploïde</t>
  </si>
  <si>
    <t>8536</t>
  </si>
  <si>
    <t>196</t>
  </si>
  <si>
    <t>Écloserie – triploïde</t>
  </si>
  <si>
    <t>1500</t>
  </si>
  <si>
    <t>112</t>
  </si>
  <si>
    <t>1935</t>
  </si>
  <si>
    <t>897</t>
  </si>
  <si>
    <t>244</t>
  </si>
  <si>
    <t>Origine de naissain inconnue</t>
  </si>
  <si>
    <t>2763</t>
  </si>
  <si>
    <t>375</t>
  </si>
  <si>
    <t>80975</t>
  </si>
  <si>
    <t>1301</t>
  </si>
  <si>
    <t>Note : les ventes pour la consommation sont les premières ventes des coquillages après marquage sanitaire.</t>
  </si>
  <si>
    <t>Ventes de coquillages selon la destination en 2024</t>
  </si>
  <si>
    <t>en millier d'€</t>
  </si>
  <si>
    <t>Autres coquillages (coque, palourde...)</t>
  </si>
  <si>
    <t>Vente entre conchyliculteurs pour grossissement ou finition</t>
  </si>
  <si>
    <t>156382</t>
  </si>
  <si>
    <t>22726</t>
  </si>
  <si>
    <t xml:space="preserve">   France</t>
  </si>
  <si>
    <t>150100</t>
  </si>
  <si>
    <t>21677</t>
  </si>
  <si>
    <t>4586</t>
  </si>
  <si>
    <t xml:space="preserve">   Export</t>
  </si>
  <si>
    <t>6281</t>
  </si>
  <si>
    <t>1049</t>
  </si>
  <si>
    <t>3920</t>
  </si>
  <si>
    <t>Vente à la consommation</t>
  </si>
  <si>
    <t>412656</t>
  </si>
  <si>
    <t>121043</t>
  </si>
  <si>
    <t xml:space="preserve">   Dégustation</t>
  </si>
  <si>
    <t>17253</t>
  </si>
  <si>
    <t>1318</t>
  </si>
  <si>
    <t>464</t>
  </si>
  <si>
    <t xml:space="preserve">   Autres ventes directes aux particuliers</t>
  </si>
  <si>
    <t>104734</t>
  </si>
  <si>
    <t>6570</t>
  </si>
  <si>
    <t>2795</t>
  </si>
  <si>
    <t xml:space="preserve">   Restaurateur, traiteur</t>
  </si>
  <si>
    <t>23141</t>
  </si>
  <si>
    <t>9603</t>
  </si>
  <si>
    <t>683</t>
  </si>
  <si>
    <t xml:space="preserve">   Poissonnier, écailler</t>
  </si>
  <si>
    <t>21841</t>
  </si>
  <si>
    <t>7553</t>
  </si>
  <si>
    <t>586</t>
  </si>
  <si>
    <t xml:space="preserve">   Autre conchyliculteur en achat/revente</t>
  </si>
  <si>
    <t>20409</t>
  </si>
  <si>
    <t>11334</t>
  </si>
  <si>
    <t>2167</t>
  </si>
  <si>
    <t xml:space="preserve">   GMS (grandes et moyennes surfaces)</t>
  </si>
  <si>
    <t>88654</t>
  </si>
  <si>
    <t>22333</t>
  </si>
  <si>
    <t>6463</t>
  </si>
  <si>
    <t xml:space="preserve">   Mareyeur, grossiste, revendeur, courtier</t>
  </si>
  <si>
    <t>63444</t>
  </si>
  <si>
    <t>55992</t>
  </si>
  <si>
    <t>8056</t>
  </si>
  <si>
    <t xml:space="preserve">   Export au sein de l'Union Européenne</t>
  </si>
  <si>
    <t>49301</t>
  </si>
  <si>
    <t>2516</t>
  </si>
  <si>
    <t>18863</t>
  </si>
  <si>
    <t xml:space="preserve">   Export hors Union Européenne</t>
  </si>
  <si>
    <t>20388</t>
  </si>
  <si>
    <t>293</t>
  </si>
  <si>
    <t>98</t>
  </si>
  <si>
    <t xml:space="preserve">   Autres</t>
  </si>
  <si>
    <t>3491</t>
  </si>
  <si>
    <t>3530</t>
  </si>
  <si>
    <t>569037</t>
  </si>
  <si>
    <t>143769</t>
  </si>
  <si>
    <t>48682</t>
  </si>
  <si>
    <t>Note : les ventes pour la consommation sont les premières ventes des coquillages après marquage sanitaire. Les ventes entre professionnels sont des ventes de coquillages non marqués sanitairement.</t>
  </si>
  <si>
    <t>Ventes de coquillages certifiés bio en 2024</t>
  </si>
  <si>
    <t>Volume en agriculture biologique</t>
  </si>
  <si>
    <t>Part en agriculture biologique</t>
  </si>
  <si>
    <t>2253</t>
  </si>
  <si>
    <t>2</t>
  </si>
  <si>
    <t>1026</t>
  </si>
  <si>
    <t>Autres coquillages (coque, palourde, etc.)</t>
  </si>
  <si>
    <t>Lecture : 2253 tonnes d'huîtres ont été vendues en 2024 sous certification AB. Cela représente 2% des huîtres vendues en France.</t>
  </si>
  <si>
    <t>Vente de coquillage selon la localisation de la production, hors écloserie/nurserie (naissains) en 2024</t>
  </si>
  <si>
    <t>Région de production</t>
  </si>
  <si>
    <t>Zone de production</t>
  </si>
  <si>
    <t>Grossissement/finition</t>
  </si>
  <si>
    <t>Bassin d'Arcachon</t>
  </si>
  <si>
    <t>4951</t>
  </si>
  <si>
    <t>Lac d'Hossegor</t>
  </si>
  <si>
    <t>Pointe du Médoc</t>
  </si>
  <si>
    <t>Zones non définies</t>
  </si>
  <si>
    <t>Baie de Cancale et du mont Saint-Michel</t>
  </si>
  <si>
    <t>7197</t>
  </si>
  <si>
    <t>Baie de Saint-Brieuc</t>
  </si>
  <si>
    <t>4308</t>
  </si>
  <si>
    <t>Fresnaye-Arguenon</t>
  </si>
  <si>
    <t>624</t>
  </si>
  <si>
    <t>Morlaix-Penze</t>
  </si>
  <si>
    <t>10968</t>
  </si>
  <si>
    <t>Pays des abers</t>
  </si>
  <si>
    <t>865</t>
  </si>
  <si>
    <t>Rade de Brest</t>
  </si>
  <si>
    <t>928</t>
  </si>
  <si>
    <t>Tréguier-Jaudy</t>
  </si>
  <si>
    <t>2564</t>
  </si>
  <si>
    <t>4846</t>
  </si>
  <si>
    <t>Baie de Plouharnel</t>
  </si>
  <si>
    <t>3610</t>
  </si>
  <si>
    <t>Baie de Pont Mahé</t>
  </si>
  <si>
    <t>Baie de Quiberon</t>
  </si>
  <si>
    <t>4435</t>
  </si>
  <si>
    <t>Finistère sud</t>
  </si>
  <si>
    <t>3082</t>
  </si>
  <si>
    <t>Golfe du Morbihan et rivière d'Auray</t>
  </si>
  <si>
    <t>131</t>
  </si>
  <si>
    <t>8094</t>
  </si>
  <si>
    <t>Presqu’île de Crozon</t>
  </si>
  <si>
    <t>Pénestin</t>
  </si>
  <si>
    <t>Ria d'Etel</t>
  </si>
  <si>
    <t>3631</t>
  </si>
  <si>
    <t>Rivière de Pénerf</t>
  </si>
  <si>
    <t>2250</t>
  </si>
  <si>
    <t>Rivières de Crach et de Saint-Philibert</t>
  </si>
  <si>
    <t>3534</t>
  </si>
  <si>
    <t>Traict de Pen Bé</t>
  </si>
  <si>
    <t>597</t>
  </si>
  <si>
    <t>Traict du Croisic</t>
  </si>
  <si>
    <t>135</t>
  </si>
  <si>
    <t>48</t>
  </si>
  <si>
    <t>Charentes-Maritime</t>
  </si>
  <si>
    <t>Ile de Ré</t>
  </si>
  <si>
    <t>7266</t>
  </si>
  <si>
    <t>Marennes-Oléron</t>
  </si>
  <si>
    <t>358</t>
  </si>
  <si>
    <t>27932</t>
  </si>
  <si>
    <t>Pertuis Breton</t>
  </si>
  <si>
    <t>1372</t>
  </si>
  <si>
    <t>Pertuis d'Antioche</t>
  </si>
  <si>
    <t>1739</t>
  </si>
  <si>
    <t>1450</t>
  </si>
  <si>
    <t>Anse de Carteau</t>
  </si>
  <si>
    <t>1064</t>
  </si>
  <si>
    <t>Baie du Lazaret</t>
  </si>
  <si>
    <t>169</t>
  </si>
  <si>
    <t>Gruissan</t>
  </si>
  <si>
    <t>Lagune de Thau et façades maritimes de Sète Marseillan et des Aresquiers</t>
  </si>
  <si>
    <t>349</t>
  </si>
  <si>
    <t>7041</t>
  </si>
  <si>
    <t>Leucate</t>
  </si>
  <si>
    <t>971</t>
  </si>
  <si>
    <t>126</t>
  </si>
  <si>
    <t>Nord-Normandie</t>
  </si>
  <si>
    <t>Asnelles-Meuvaines</t>
  </si>
  <si>
    <t>1401</t>
  </si>
  <si>
    <t>Baie des Veys : Utah-beach</t>
  </si>
  <si>
    <t>3880</t>
  </si>
  <si>
    <t xml:space="preserve">Côte Est-Contentin </t>
  </si>
  <si>
    <t>6956</t>
  </si>
  <si>
    <t>Gouville-Agon</t>
  </si>
  <si>
    <t>9376</t>
  </si>
  <si>
    <t>Grandcamp-Isigny</t>
  </si>
  <si>
    <t>53</t>
  </si>
  <si>
    <t>4386</t>
  </si>
  <si>
    <t>Nord - Pas de calais</t>
  </si>
  <si>
    <t>524</t>
  </si>
  <si>
    <t>Portbail-Pirou</t>
  </si>
  <si>
    <t>4755</t>
  </si>
  <si>
    <t>Sud-Sienne</t>
  </si>
  <si>
    <t>809</t>
  </si>
  <si>
    <t>1388</t>
  </si>
  <si>
    <t>Baie de Bourgneuf</t>
  </si>
  <si>
    <t>115</t>
  </si>
  <si>
    <t>6726</t>
  </si>
  <si>
    <t>Estuaire du Lay</t>
  </si>
  <si>
    <t>72</t>
  </si>
  <si>
    <t>Estuaire du Payré</t>
  </si>
  <si>
    <t>567</t>
  </si>
  <si>
    <t>Ile de Noirmoutier</t>
  </si>
  <si>
    <t>4409</t>
  </si>
  <si>
    <t>Secteur de la Plaine sur Mer</t>
  </si>
  <si>
    <t>Pré-grossissement / Demi-élevage</t>
  </si>
  <si>
    <t>223</t>
  </si>
  <si>
    <t>65</t>
  </si>
  <si>
    <t>555</t>
  </si>
  <si>
    <t>602</t>
  </si>
  <si>
    <t>739</t>
  </si>
  <si>
    <t>545</t>
  </si>
  <si>
    <t>628</t>
  </si>
  <si>
    <t>251</t>
  </si>
  <si>
    <t>303</t>
  </si>
  <si>
    <t>205</t>
  </si>
  <si>
    <t>10498</t>
  </si>
  <si>
    <t>2591</t>
  </si>
  <si>
    <t>1922</t>
  </si>
  <si>
    <t>211</t>
  </si>
  <si>
    <t>931</t>
  </si>
  <si>
    <t>3516</t>
  </si>
  <si>
    <t>4895</t>
  </si>
  <si>
    <t>109</t>
  </si>
  <si>
    <t>436</t>
  </si>
  <si>
    <t>1100</t>
  </si>
  <si>
    <t>1499</t>
  </si>
  <si>
    <t>10695</t>
  </si>
  <si>
    <t>8205</t>
  </si>
  <si>
    <t>818</t>
  </si>
  <si>
    <t>Fleury-Vendres</t>
  </si>
  <si>
    <t>2278</t>
  </si>
  <si>
    <t>225</t>
  </si>
  <si>
    <t>Baie de Somme</t>
  </si>
  <si>
    <t>2435</t>
  </si>
  <si>
    <t>212</t>
  </si>
  <si>
    <t>6053</t>
  </si>
  <si>
    <t>3071</t>
  </si>
  <si>
    <t>1560</t>
  </si>
  <si>
    <t>5220</t>
  </si>
  <si>
    <t>985</t>
  </si>
  <si>
    <t>686</t>
  </si>
  <si>
    <t>620</t>
  </si>
  <si>
    <t>1520</t>
  </si>
  <si>
    <t>2233</t>
  </si>
  <si>
    <t>1217</t>
  </si>
  <si>
    <t>Coques, palourdes et autres coquillages</t>
  </si>
  <si>
    <t>104</t>
  </si>
  <si>
    <t>1002</t>
  </si>
  <si>
    <t>Lecture : 220 entreprises ont vendu 4 951 tonnes d'huîtres à d'autres profesionnels ou à la consommation issues de leur production dans le bassin d'Arcachon en Arcachon - Aquitaine.</t>
  </si>
  <si>
    <t>Note : dans le questionnaire, les entreprises répartissent leurs ventes selon la zone d'élevage et le stade de vente. Toutes les ventes de l'entreprise sont réparties, que ce soient des ventes à la consommation ou des ventes entre professionnels. Les ventes entre professionnels étant comptabilisées, un même coquillage pourra être compté plusieurs fois : une fois par l'entreprise réalisant une vente vers un autre conchyliculteur, une fois par ce dernier en vente à la consommation. Ex : un producteur déclare 16 tonnes d'huîtres creuses entre professionnels et 64 tonnes à la consommation. Il répartit sa production selon les zones d'élevage : en grossissement/finition, il a produit 60 % à Morlaix - Penzé et 40 % dans le Golfe du Morbihan. Dans le tableau, l'ensemble de ses ventes sont comptées, soit 64 + 16 = 80 tonnes. Ses ventes sont réparties ainsi : 60 % de 80 = 48 tonnes sont sorties de Morlaix - Penzé et 40 % de 80 = 32 tonnes sont sorties du Golfe du Morbihan.</t>
  </si>
  <si>
    <t>Répartition des entreprises conchylicoles proposant une activité de dégustation en 2024</t>
  </si>
  <si>
    <t>Activité de dégustation</t>
  </si>
  <si>
    <t>Répartition</t>
  </si>
  <si>
    <t>Oui, directement dans l'entreprise de production</t>
  </si>
  <si>
    <t>Non, mais c'est en projet</t>
  </si>
  <si>
    <t>Oui, dans une autre entreprise créée uniquement pour la dégustation</t>
  </si>
  <si>
    <t>Oui, dans une autre entreprise de commercialisation, spécialisée dans la dégustation</t>
  </si>
  <si>
    <t>Lecture : en 2024, 1 807 entreprises conchylicoles, soit 77,9 % du total, ne proposent pas d’activité de dégustation directement sur leur site de production.</t>
  </si>
  <si>
    <t>Évènements exceptionnels en dans la conchyliculture et l’élevage de crustacés en 2024</t>
  </si>
  <si>
    <t>en % du nombre d'entreprises</t>
  </si>
  <si>
    <t>Pas d'évènement exceptionnel</t>
  </si>
  <si>
    <t>Virus, maladie</t>
  </si>
  <si>
    <t>Prédation</t>
  </si>
  <si>
    <t>Mortalité</t>
  </si>
  <si>
    <t>Climat</t>
  </si>
  <si>
    <t>Pollution, bloom d'algues, phytoplancton et malaigues</t>
  </si>
  <si>
    <t>Fermeture de zone</t>
  </si>
  <si>
    <t>Lancement, redéploiement ou arrêt</t>
  </si>
  <si>
    <t>63,2</t>
  </si>
  <si>
    <t>1,7</t>
  </si>
  <si>
    <t>13,9</t>
  </si>
  <si>
    <t>1,8</t>
  </si>
  <si>
    <t>12,7</t>
  </si>
  <si>
    <t>0,3</t>
  </si>
  <si>
    <t>58,6</t>
  </si>
  <si>
    <t>21,1</t>
  </si>
  <si>
    <t>16,7</t>
  </si>
  <si>
    <t>0,9</t>
  </si>
  <si>
    <t>1,9</t>
  </si>
  <si>
    <t>1,1</t>
  </si>
  <si>
    <t>3,7</t>
  </si>
  <si>
    <t>81,3</t>
  </si>
  <si>
    <t>4,4</t>
  </si>
  <si>
    <t>1,2</t>
  </si>
  <si>
    <t>1,5</t>
  </si>
  <si>
    <t>3,5</t>
  </si>
  <si>
    <t>87,8</t>
  </si>
  <si>
    <t>3,6</t>
  </si>
  <si>
    <t>3,1</t>
  </si>
  <si>
    <t>0,6</t>
  </si>
  <si>
    <t>55,4</t>
  </si>
  <si>
    <t>6,2</t>
  </si>
  <si>
    <t>4,2</t>
  </si>
  <si>
    <t>8,9</t>
  </si>
  <si>
    <t>78,6</t>
  </si>
  <si>
    <t>10,9</t>
  </si>
  <si>
    <t>3,3</t>
  </si>
  <si>
    <t>74,9</t>
  </si>
  <si>
    <t>25,1</t>
  </si>
  <si>
    <t>76,2</t>
  </si>
  <si>
    <t>6,5</t>
  </si>
  <si>
    <t>0,5</t>
  </si>
  <si>
    <t>Lecture : parmi les entreprises sont le siège est en région Normandie - Mer du Nord, 63.2% ont déclaré ne pas avoir eu d'évènement exceptionnel en 2024, 1.7% un évènement lié à un virus ou une maladie, 13.9 % des prédations, 1.8% des mortalités, 12.7% au climat, 0.3% de pollution, 1.8% pour une fermeture de zone, 2.7 au lancement ou redéploiement de leur activité et 2.2 d'autres évènements exceptionnels.</t>
  </si>
  <si>
    <t>Note : la catégorie fermeture de zone correspond aux fermetures administratives effectives en décembre 2023.</t>
  </si>
  <si>
    <t>Pisciculture en 2024</t>
  </si>
  <si>
    <t>Ventes en pisciculture en 2024 par espèce, pour la consommation humaine, à l’export, pour le repeuplement en milieu naturel et en parcours de pêche, hors écloserie/nurserie</t>
  </si>
  <si>
    <t>Truites et autres salmonidés - chair</t>
  </si>
  <si>
    <t>309</t>
  </si>
  <si>
    <t>33255</t>
  </si>
  <si>
    <t>178007</t>
  </si>
  <si>
    <t>5,35</t>
  </si>
  <si>
    <t xml:space="preserve">  Truite arc-en-ciel</t>
  </si>
  <si>
    <t>32360</t>
  </si>
  <si>
    <t>168316</t>
  </si>
  <si>
    <t>5,20</t>
  </si>
  <si>
    <t xml:space="preserve">  Truite fario</t>
  </si>
  <si>
    <t>100</t>
  </si>
  <si>
    <t>403</t>
  </si>
  <si>
    <t>3706</t>
  </si>
  <si>
    <t>9,20</t>
  </si>
  <si>
    <t xml:space="preserve">  Autres salmonidés (saumon de fontaine, hybride, ombre, omble chevalier, etc.)</t>
  </si>
  <si>
    <t>492</t>
  </si>
  <si>
    <t>5985</t>
  </si>
  <si>
    <t>12,16</t>
  </si>
  <si>
    <t>Autres poissons d'eau douce hors étang dont esturgeons et perches - chair</t>
  </si>
  <si>
    <t>311</t>
  </si>
  <si>
    <t>2600</t>
  </si>
  <si>
    <t>8,36</t>
  </si>
  <si>
    <t>Truites et autres salmonidés - oeufs pour la consommation</t>
  </si>
  <si>
    <t>91</t>
  </si>
  <si>
    <t>2577</t>
  </si>
  <si>
    <t>28,32</t>
  </si>
  <si>
    <t>Esturgeons - caviar</t>
  </si>
  <si>
    <t>28940</t>
  </si>
  <si>
    <t>705,85</t>
  </si>
  <si>
    <t>Pisciculture d'étangs</t>
  </si>
  <si>
    <t>2949</t>
  </si>
  <si>
    <t>15230</t>
  </si>
  <si>
    <t>5,16</t>
  </si>
  <si>
    <t xml:space="preserve">  Carpe (cyprinus carpio)</t>
  </si>
  <si>
    <t>1249</t>
  </si>
  <si>
    <t>5531</t>
  </si>
  <si>
    <t>4,43</t>
  </si>
  <si>
    <t xml:space="preserve">  Gardon - rotengle</t>
  </si>
  <si>
    <t>754</t>
  </si>
  <si>
    <t>3669</t>
  </si>
  <si>
    <t>4,87</t>
  </si>
  <si>
    <t xml:space="preserve">  Tanche</t>
  </si>
  <si>
    <t>297</t>
  </si>
  <si>
    <t>1390</t>
  </si>
  <si>
    <t>4,68</t>
  </si>
  <si>
    <t xml:space="preserve">  Brochet</t>
  </si>
  <si>
    <t>121</t>
  </si>
  <si>
    <t>974</t>
  </si>
  <si>
    <t>5,10</t>
  </si>
  <si>
    <t xml:space="preserve">  Carpe Koï</t>
  </si>
  <si>
    <t>34</t>
  </si>
  <si>
    <t>546</t>
  </si>
  <si>
    <t>19,50</t>
  </si>
  <si>
    <t xml:space="preserve">  Perche</t>
  </si>
  <si>
    <t xml:space="preserve">  Sandre</t>
  </si>
  <si>
    <t>575</t>
  </si>
  <si>
    <t>5,93</t>
  </si>
  <si>
    <t xml:space="preserve">  Black-bass</t>
  </si>
  <si>
    <t>454</t>
  </si>
  <si>
    <t>6,39</t>
  </si>
  <si>
    <t xml:space="preserve">  Carpe amour</t>
  </si>
  <si>
    <t>255</t>
  </si>
  <si>
    <t>8,79</t>
  </si>
  <si>
    <t xml:space="preserve">  Autres poissons d'étangs</t>
  </si>
  <si>
    <t>1608</t>
  </si>
  <si>
    <t>8,65</t>
  </si>
  <si>
    <t>6619</t>
  </si>
  <si>
    <t>61752</t>
  </si>
  <si>
    <t>9,33</t>
  </si>
  <si>
    <t xml:space="preserve">  Bar ou Loup</t>
  </si>
  <si>
    <t>2511</t>
  </si>
  <si>
    <t>25315</t>
  </si>
  <si>
    <t>10,08</t>
  </si>
  <si>
    <t xml:space="preserve">  Daurade Royale</t>
  </si>
  <si>
    <t>2585</t>
  </si>
  <si>
    <t>21619</t>
  </si>
  <si>
    <t xml:space="preserve">  Autres poissons élevés en eau de mer (maigre, truite élevée en mer, sole, turbot)</t>
  </si>
  <si>
    <t>1523</t>
  </si>
  <si>
    <t>14818</t>
  </si>
  <si>
    <t>9,73</t>
  </si>
  <si>
    <t>655</t>
  </si>
  <si>
    <t>43266</t>
  </si>
  <si>
    <t>289106</t>
  </si>
  <si>
    <t>6,68</t>
  </si>
  <si>
    <t>Lecture : en 2024, 309 entreprises ont élevé et vendu des truites et autres salmonidés, pour un volume total de 33 255 tonnes et un chiffre d’affaires de 178 millions d’euros.</t>
  </si>
  <si>
    <t>Note : une entreprise qui produit plusieurs espèces sera comptée plusieurs fois. Les entreprises piscicoles qui ne réalisent pas de ventes finales ne sont pas comptées ici (écloseries, nurseries, éleveurs qui vendent uniquement à d'autres piscicultures pour grossissement, etc.). Le prix unitaire des poissons d'étang n'est pas disponible. Le volume et la valeur correspondent à l'ensemble des ventes de nombreuses espèces différentes, à des stades d'élevage différents pour des destinataires différents.</t>
  </si>
  <si>
    <t>Production en pisciculture en 2024, par destination hors écloserie/nurserie</t>
  </si>
  <si>
    <t>Type de pisciculture</t>
  </si>
  <si>
    <t>Autre pisciculture</t>
  </si>
  <si>
    <t>7,42</t>
  </si>
  <si>
    <t>Consommation humaine</t>
  </si>
  <si>
    <t>1843</t>
  </si>
  <si>
    <t>10,53</t>
  </si>
  <si>
    <t>Export</t>
  </si>
  <si>
    <t>122</t>
  </si>
  <si>
    <t>605</t>
  </si>
  <si>
    <t>Repeuplement pêche</t>
  </si>
  <si>
    <t>152</t>
  </si>
  <si>
    <t>10,86</t>
  </si>
  <si>
    <t>2675</t>
  </si>
  <si>
    <t>12253</t>
  </si>
  <si>
    <t>4,58</t>
  </si>
  <si>
    <t>283</t>
  </si>
  <si>
    <t>25108</t>
  </si>
  <si>
    <t>137946</t>
  </si>
  <si>
    <t>5,49</t>
  </si>
  <si>
    <t>4851</t>
  </si>
  <si>
    <t>20556</t>
  </si>
  <si>
    <t>4,24</t>
  </si>
  <si>
    <t>178</t>
  </si>
  <si>
    <t>3296</t>
  </si>
  <si>
    <t>19506</t>
  </si>
  <si>
    <t>5,92</t>
  </si>
  <si>
    <t>Reproduction</t>
  </si>
  <si>
    <t>Autre pisciculteur</t>
  </si>
  <si>
    <t>5296</t>
  </si>
  <si>
    <t>46203</t>
  </si>
  <si>
    <t>Lecture : 7 entreprises ont élevé et vendu des poissons d’eau douce (hors étang), dont des esturgeons et des perches, destinés à une autre pisciculture, pour un volume de 53 tonnes et un chiffre d’affaires de 393 000 euros.</t>
  </si>
  <si>
    <t>Note : une entreprise qui produit plusieurs espèces sera comptée plusieurs fois. Les entreprises piscicoles qui ne réalisent pas de ventes finales ne sont pas comptées ici (écloseries, nurseries, éleveurs qui vendent uniquement à d'autres piscicultures pour grossissement, etc.).</t>
  </si>
  <si>
    <t>Production en pisciculture en 2024, par région du siège de l’entreprise, hors écloserie/nurserie</t>
  </si>
  <si>
    <t>Régions</t>
  </si>
  <si>
    <t>9,18</t>
  </si>
  <si>
    <t>477</t>
  </si>
  <si>
    <t>8,37</t>
  </si>
  <si>
    <t>2040</t>
  </si>
  <si>
    <t>7,85</t>
  </si>
  <si>
    <t>3577</t>
  </si>
  <si>
    <t>25327</t>
  </si>
  <si>
    <t>7,08</t>
  </si>
  <si>
    <t>538</t>
  </si>
  <si>
    <t>4782</t>
  </si>
  <si>
    <t>8,89</t>
  </si>
  <si>
    <t>7432</t>
  </si>
  <si>
    <t>32479</t>
  </si>
  <si>
    <t>4,37</t>
  </si>
  <si>
    <t>570</t>
  </si>
  <si>
    <t>4279</t>
  </si>
  <si>
    <t>7,51</t>
  </si>
  <si>
    <t>8455</t>
  </si>
  <si>
    <t>38049</t>
  </si>
  <si>
    <t>17429</t>
  </si>
  <si>
    <t>6,24</t>
  </si>
  <si>
    <t>92</t>
  </si>
  <si>
    <t>9739</t>
  </si>
  <si>
    <t>52217</t>
  </si>
  <si>
    <t>5,36</t>
  </si>
  <si>
    <t>2608</t>
  </si>
  <si>
    <t>14080</t>
  </si>
  <si>
    <t>5,4</t>
  </si>
  <si>
    <t>82</t>
  </si>
  <si>
    <t>730</t>
  </si>
  <si>
    <t>478</t>
  </si>
  <si>
    <t>465</t>
  </si>
  <si>
    <t>27,35</t>
  </si>
  <si>
    <t>32,71</t>
  </si>
  <si>
    <t>1581</t>
  </si>
  <si>
    <t>27,74</t>
  </si>
  <si>
    <t>24,29</t>
  </si>
  <si>
    <t>969</t>
  </si>
  <si>
    <t>4496</t>
  </si>
  <si>
    <t>4,64</t>
  </si>
  <si>
    <t>1076</t>
  </si>
  <si>
    <t>6,94</t>
  </si>
  <si>
    <t>989</t>
  </si>
  <si>
    <t>3590</t>
  </si>
  <si>
    <t>3,63</t>
  </si>
  <si>
    <t>1789</t>
  </si>
  <si>
    <t>658</t>
  </si>
  <si>
    <t>9,54</t>
  </si>
  <si>
    <t>10,73</t>
  </si>
  <si>
    <t>256</t>
  </si>
  <si>
    <t>2147</t>
  </si>
  <si>
    <t>8,39</t>
  </si>
  <si>
    <t>406</t>
  </si>
  <si>
    <t>27,07</t>
  </si>
  <si>
    <t>578</t>
  </si>
  <si>
    <t>6,15</t>
  </si>
  <si>
    <t>1908</t>
  </si>
  <si>
    <t>5,41</t>
  </si>
  <si>
    <t>650</t>
  </si>
  <si>
    <t>12,5</t>
  </si>
  <si>
    <t>1290</t>
  </si>
  <si>
    <t>12837</t>
  </si>
  <si>
    <t>9,95</t>
  </si>
  <si>
    <t>Lecture : En Auvergnes-Rhône-Alpes, 4 entreprises ont élevé et vendu en 2024 des poissons d’eau douce (hors étang), dont des esturgeons et des perches, pour un volume de 11 tonnes et un montant de 101 milliers d'€.</t>
  </si>
  <si>
    <t>Note : une entreprise qui produit plusieurs espèces sera comptée plusieurs fois. Toute la production d'une entreprise est localisée dans la région de son siège, même si une partie de la production est réalisée sur un site localisé dans une autre région. Toutes les destinations finales sont regroupées.</t>
  </si>
  <si>
    <t>Production des écloseries/nurseries en pisciculture en 2024, par espèce</t>
  </si>
  <si>
    <t>Entreprises productrices</t>
  </si>
  <si>
    <t xml:space="preserve"> million</t>
  </si>
  <si>
    <t>Salmonidés</t>
  </si>
  <si>
    <t>Juvéniles</t>
  </si>
  <si>
    <t>185,85</t>
  </si>
  <si>
    <t>4636</t>
  </si>
  <si>
    <t>24,94</t>
  </si>
  <si>
    <t>Oeufs embryonnés</t>
  </si>
  <si>
    <t>576,44</t>
  </si>
  <si>
    <t>5023</t>
  </si>
  <si>
    <t>8,71</t>
  </si>
  <si>
    <t>Poissons d'eau douce hors salmonidés</t>
  </si>
  <si>
    <t>Tous : juvéniles et oeufs embryonnés</t>
  </si>
  <si>
    <t>nd</t>
  </si>
  <si>
    <t>8077</t>
  </si>
  <si>
    <t>Tous : juvéniles, alevins, larves et prégrossis</t>
  </si>
  <si>
    <t>27393</t>
  </si>
  <si>
    <t>Lecture : en 2024, 50 entreprise ont produit 185,85 millions de juvénies pour une valeur de 4 636 000 euros.</t>
  </si>
  <si>
    <t>Note : une entreprise qui produit plusieurs espèces sera comptée plusieurs fois. Le prix unitaire des poissons d'eau douce (hors salmonidés) ainsi que celui des poissons élevés en eau de mer ne sont pas disponibles. Le volume et la valeur rassemblent des stades d'élevage différents. Les prix de vente sont très différents selon le stade d'élevage ; aussi, il n'est pas pertinent de calculer un prix unitaire moyen.</t>
  </si>
  <si>
    <t>Chiffre d’affaires en 2024 de la pisciculture par région administrative (toutes espèces et toutes destinations)</t>
  </si>
  <si>
    <t>31050</t>
  </si>
  <si>
    <t>35984</t>
  </si>
  <si>
    <t>8127</t>
  </si>
  <si>
    <t>10410</t>
  </si>
  <si>
    <t>71438</t>
  </si>
  <si>
    <t>305</t>
  </si>
  <si>
    <t>680</t>
  </si>
  <si>
    <t>17893</t>
  </si>
  <si>
    <t>116939</t>
  </si>
  <si>
    <t>20123</t>
  </si>
  <si>
    <t>669</t>
  </si>
  <si>
    <t>14565</t>
  </si>
  <si>
    <t>585</t>
  </si>
  <si>
    <t>347038</t>
  </si>
  <si>
    <t>Lecture : en Auvergne-Rhône-Alpes, 85 entreprises ont eu une activité de pisciculture en 2024. Le chiffre d'affaires piscicole de ces entreprises est de 31 050 000€.</t>
  </si>
  <si>
    <t>Note : le chiffre d'affaires correspond à toutes les ventes des pisciculteurs, en vente finale et en vente entre professionnels, à tout stade d'élevage, y compris les ventes des écloseries. Toutes les ventes sont localisées dans la région du siège de l'entreprise, même si l'entreprise réalise des ventes dans des établissements localisés dans différentes régions.</t>
  </si>
  <si>
    <t>Part de la production en pisciculture certifié bio en 2024</t>
  </si>
  <si>
    <t>Entreprises produisant en AB</t>
  </si>
  <si>
    <t>Volume en AB</t>
  </si>
  <si>
    <t>Volume hors AB</t>
  </si>
  <si>
    <t>Salmonidés (chair)</t>
  </si>
  <si>
    <t>35033</t>
  </si>
  <si>
    <t>Salmonidés (oeufs pour la consommation)</t>
  </si>
  <si>
    <t>Autres poissons d'eau douce hors étangs, dont esturgeons et perches (chair)</t>
  </si>
  <si>
    <t>364</t>
  </si>
  <si>
    <t>Esturgeons (caviar)</t>
  </si>
  <si>
    <t>2911</t>
  </si>
  <si>
    <t>Bar ou Loup</t>
  </si>
  <si>
    <t>Autres poissons élevés en eau de mer, dont maigre, daurade royale, etc.</t>
  </si>
  <si>
    <t>4118</t>
  </si>
  <si>
    <t>Lecture : 25 entreprises ont vendu 897 tonnes de salmonidés (chair) en Agriculture Biologique.</t>
  </si>
  <si>
    <t>Prix de vente en 2024 des truites Arc-En-Ciel portion (-500 g) sortie bassin, par région</t>
  </si>
  <si>
    <t>en €/kg</t>
  </si>
  <si>
    <t>Prix médian</t>
  </si>
  <si>
    <t>4,72</t>
  </si>
  <si>
    <t>9,15</t>
  </si>
  <si>
    <t>5,96</t>
  </si>
  <si>
    <t>4,23</t>
  </si>
  <si>
    <t>4,06</t>
  </si>
  <si>
    <t>6,74</t>
  </si>
  <si>
    <t>4,07</t>
  </si>
  <si>
    <t>4,03</t>
  </si>
  <si>
    <t>4,47</t>
  </si>
  <si>
    <t>6,62</t>
  </si>
  <si>
    <t>6,48</t>
  </si>
  <si>
    <t>6,76</t>
  </si>
  <si>
    <t>168</t>
  </si>
  <si>
    <t>Lecture : en Auvergne-Rhône-Alpes, 22 entreprises ont vendu des truites portionnées, vivantes, sortie bassin, à un prix moyen de 4,72 €/kg et un prix médian de 9,15 €/kg.</t>
  </si>
  <si>
    <t>Prix de vente en 2024 des truites Arc-En-Ciel portion (-500 g) abattues/eviscérées, par région</t>
  </si>
  <si>
    <t>9,6</t>
  </si>
  <si>
    <t>12,1</t>
  </si>
  <si>
    <t>9,27</t>
  </si>
  <si>
    <t>7,59</t>
  </si>
  <si>
    <t>4,66</t>
  </si>
  <si>
    <t>13,65</t>
  </si>
  <si>
    <t>10,74</t>
  </si>
  <si>
    <t>7,52</t>
  </si>
  <si>
    <t>8,14</t>
  </si>
  <si>
    <t>10,84</t>
  </si>
  <si>
    <t>9,53</t>
  </si>
  <si>
    <t>12,25</t>
  </si>
  <si>
    <t>8,78</t>
  </si>
  <si>
    <t>8,56</t>
  </si>
  <si>
    <t>Lecture : en Auvergne-Rhône-Alpes, 19 entreprises ont vendu des truites portionnées, abattues et éviscérées, à un prix moyen de 9,6 €/kg et un prix médian de 12,1 €/kg.</t>
  </si>
  <si>
    <t>Évènements exceptionnels en pisciculture en 2024</t>
  </si>
  <si>
    <t>Type d'évènement exceptionnel</t>
  </si>
  <si>
    <t>Pisciculture hors étangs</t>
  </si>
  <si>
    <t>Aucun événement déclaré</t>
  </si>
  <si>
    <t>Climat : sécheresse, inondation, tempêtes, température de l'eau</t>
  </si>
  <si>
    <t>Problème d'élevage dont sinistre, vol, prédation, épidémie, etc.</t>
  </si>
  <si>
    <t>Lancement ou redéploiement de l'activité</t>
  </si>
  <si>
    <t>Autre</t>
  </si>
  <si>
    <t>Lecture : 278 entreprises de pisciculture hors étang ont déclaré n'avoir pas eu d'évènements exceptionnels en 2024 contre 139 en pisciculture en étangs et 25 en pisciculture marine.</t>
  </si>
  <si>
    <t>Note : les entreprises qui ont une activité piscicole en 2024 sont réparties selon leur activité principale. L'activité piscicole principale d'une entreprise est celle qui a généré le chiffre d'affaires le plus élevé en 2024.</t>
  </si>
  <si>
    <t>Culture d'algues et de cyanobactéries en 2024</t>
  </si>
  <si>
    <t>Ventes en culture d’algues et de cyanobactéries, en 2024, hors production de semence</t>
  </si>
  <si>
    <t>Spiruline</t>
  </si>
  <si>
    <t>430,52</t>
  </si>
  <si>
    <t>9222</t>
  </si>
  <si>
    <t>21,42</t>
  </si>
  <si>
    <t>Macro-algues</t>
  </si>
  <si>
    <t>283,84</t>
  </si>
  <si>
    <t>1398</t>
  </si>
  <si>
    <t>4,93</t>
  </si>
  <si>
    <t>Micro-algues</t>
  </si>
  <si>
    <t>9,38</t>
  </si>
  <si>
    <t>31,24</t>
  </si>
  <si>
    <t>723,74</t>
  </si>
  <si>
    <t>10913</t>
  </si>
  <si>
    <t>15,08</t>
  </si>
  <si>
    <t>Lecture : 223 entreprises ont cultivé et vendu 430,52 tonnes de spiruline en 2024, pour des ventes finales s'élevant à 9 222 000 €.</t>
  </si>
  <si>
    <t>Note : vente finale des produits finis pour toutes les destinations (alimentation humaine et animale, cosmétique, pharmacie et autres). Les volumes sont exprimés en poids vif : pour la spiruline, le poids sec peut être estimé en divisant par 4 le poids vif, pour les microalgues par 5. Une entreprise qui produit plusieurs espèces sera comptée plusieurs fois.</t>
  </si>
  <si>
    <t>Ventes de cyanobactéries, en 2024, par région administrative, hors production de semence</t>
  </si>
  <si>
    <t>34,43</t>
  </si>
  <si>
    <t>1360</t>
  </si>
  <si>
    <t>39,5</t>
  </si>
  <si>
    <t>203</t>
  </si>
  <si>
    <t>39,26</t>
  </si>
  <si>
    <t>10,99</t>
  </si>
  <si>
    <t>410</t>
  </si>
  <si>
    <t>37,31</t>
  </si>
  <si>
    <t>4,21</t>
  </si>
  <si>
    <t>22,57</t>
  </si>
  <si>
    <t>2,66</t>
  </si>
  <si>
    <t>37,97</t>
  </si>
  <si>
    <t>5,52</t>
  </si>
  <si>
    <t>33,7</t>
  </si>
  <si>
    <t>1,79</t>
  </si>
  <si>
    <t>7,26</t>
  </si>
  <si>
    <t>3,44</t>
  </si>
  <si>
    <t>47,09</t>
  </si>
  <si>
    <t>36,01</t>
  </si>
  <si>
    <t>1215</t>
  </si>
  <si>
    <t>33,74</t>
  </si>
  <si>
    <t>83</t>
  </si>
  <si>
    <t>49,17</t>
  </si>
  <si>
    <t>1829</t>
  </si>
  <si>
    <t>213,06</t>
  </si>
  <si>
    <t>1865</t>
  </si>
  <si>
    <t>8,75</t>
  </si>
  <si>
    <t>62,57</t>
  </si>
  <si>
    <t>1727</t>
  </si>
  <si>
    <t>27,6</t>
  </si>
  <si>
    <t>Lecture : en Auvergne-Rhône-Alpes, 21 entreprises ont cultivé et vendu 34,43 tonnes de cyanobactéries (poids vif), pour des ventes finales s'élevant à 1 360 000 €.</t>
  </si>
  <si>
    <t>Note : vente finale des produits finis de cyanobactéries pour toutes les destinations (alimentation humaine et animale, cosmétique, pharmacie et autres). Les volumes sont exprimés en poids vif : pour la spiruline, le poids sec peut être estimé en divisant par 4 le poids vif.</t>
  </si>
  <si>
    <t>Ventes de macro-algues, en 2024, par région administrative, hors production de semence</t>
  </si>
  <si>
    <t>279,52</t>
  </si>
  <si>
    <t>1317</t>
  </si>
  <si>
    <t>4,71</t>
  </si>
  <si>
    <t>17,44</t>
  </si>
  <si>
    <t>Lecture : en Bretagne, 19 entreprises ont cultivé et vendu 279,52 tonnes de macro-algues (poids vif), pour des ventes finales s'élevant à 1 317 000 €.</t>
  </si>
  <si>
    <t>Note : vente finale des produits finis de macro-algues pour toutes les destinations (alimentation humaine et animale, cosmétique, pharmacie et autres). Une entreprise qui produit plusieurs espèces sera comptée plusieurs fois.</t>
  </si>
  <si>
    <t>Part des ventes d’algues et de cyanobactéries sous label en 2024</t>
  </si>
  <si>
    <t>en % des volumes vendus</t>
  </si>
  <si>
    <t>Agriculture biologique</t>
  </si>
  <si>
    <t>Ecocert</t>
  </si>
  <si>
    <t>Autre label</t>
  </si>
  <si>
    <t>Lecture : 31,7 % de la spiruline vendue en 2024 sont en AB, 15,1 sous label Ecocert et 0,3 sous un autre label.</t>
  </si>
  <si>
    <t>Répartition des chiffres d’affaires des cultures d’algues et de cyanobactéries, en 2024, selon le conditionnement et la transformation</t>
  </si>
  <si>
    <t>Mode de conditionnement / transformation</t>
  </si>
  <si>
    <t>Frais</t>
  </si>
  <si>
    <t>341</t>
  </si>
  <si>
    <t>Sec</t>
  </si>
  <si>
    <t>7731</t>
  </si>
  <si>
    <t>744</t>
  </si>
  <si>
    <t>Salé</t>
  </si>
  <si>
    <t>Congelé</t>
  </si>
  <si>
    <t>Extrait</t>
  </si>
  <si>
    <t>Lecture : en 2024, 20 000 € de spiruline ont été vendus en frais, contre 341 000 € pour les macro-algues et 150 000€ pour les micro-algues.</t>
  </si>
  <si>
    <t>Note : le chiffre d'affaires issu des cultures d'algues et de cyanobactéries est ventilé par mode de conditionnement ou de transformation pour les produits finis.</t>
  </si>
  <si>
    <t>Répartition des chiffres d’affaires des cultures d’algues et de cyanobactéries, en 2024, selon la destination des ventes</t>
  </si>
  <si>
    <t>Mode de destination des ventes</t>
  </si>
  <si>
    <t>Particulier en vente directe</t>
  </si>
  <si>
    <t>4583</t>
  </si>
  <si>
    <t>Magasin de producteur, AMAP, magasins bio</t>
  </si>
  <si>
    <t>2768</t>
  </si>
  <si>
    <t>Grandes et moyennes surfaces (GMS)</t>
  </si>
  <si>
    <t>Restaurateurs, traiteurs, poissonniers</t>
  </si>
  <si>
    <t>298</t>
  </si>
  <si>
    <t>Industries agro-alimentaires dans l'alimentation humaine</t>
  </si>
  <si>
    <t>910</t>
  </si>
  <si>
    <t>Autres alimentation humaine</t>
  </si>
  <si>
    <t>1022</t>
  </si>
  <si>
    <t>Toute alimentation animale</t>
  </si>
  <si>
    <t>Cosmétique</t>
  </si>
  <si>
    <t>Pharmaceutique</t>
  </si>
  <si>
    <t>Autre non alimentaire</t>
  </si>
  <si>
    <t>Lecture : en 2024, 4 583 000 € de spiruline ont été vendus à un particulier en vente directe, contre 92 000 € pour les macro-algues et 0 € pour les micro-algues.</t>
  </si>
  <si>
    <t>Note : le chiffre d'affaires issu des cultures d'algues et de cyanobactéries est ventilé selon la destination des ventes pour les produits finis. Les ventes directes aux particuliers comprennent les sites internet, les ventes sur place, les marchés, etc.</t>
  </si>
  <si>
    <t>Évènements exceptionnels en culture d’algues et de cyanobactéries en 2024</t>
  </si>
  <si>
    <t>Type d'événement exceptionnel</t>
  </si>
  <si>
    <t>Climat : sécheresse, inondation, tempêtes, températures de l'eau</t>
  </si>
  <si>
    <t>Problème de commercialisation</t>
  </si>
  <si>
    <t>Problème personnel</t>
  </si>
  <si>
    <t>Problème technique de culture</t>
  </si>
  <si>
    <t>Aucun événement exceptionnel déclaré</t>
  </si>
  <si>
    <t>Lecture : parmi les entreprises de spiruline, 75 % n'ont pas eu d'évènements exceptionnels en 2024, contre 67 % en macro-algues et 86 % pour les micro-algues.</t>
  </si>
  <si>
    <t>Note : les entreprises produisant des algues/cyanobactéries ont été réparties selon les types de produits cultivés. Sont représentées toutes les entreprises ayant cultivé des algues/cyanobactéries, même celles qui n'ont pas réalisé de vente.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</si>
</sst>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amily val="2"/>
      <scheme val="minor"/>
    </font>
    <font>
      <b/>
      <sz val="14"/>
      <color rgb="FF000000"/>
      <name val="Marianne"/>
    </font>
    <font>
      <b/>
      <sz val="13"/>
      <color rgb="FF000000"/>
      <name val="Marianne"/>
    </font>
    <font>
      <sz val="11"/>
      <color rgb="FF000000"/>
      <name val="Marianne"/>
    </font>
    <font>
      <b/>
      <sz val="12"/>
      <color rgb="FF000000"/>
      <name val="Marianne"/>
    </font>
    <font>
      <b/>
      <sz val="11"/>
      <color rgb="FF000000"/>
      <name val="Marianne"/>
    </font>
    <font>
      <i/>
      <sz val="9"/>
      <color rgb="FF404040"/>
      <name val="Marianne"/>
    </font>
    <font>
      <i/>
      <sz val="10"/>
      <color rgb="FF000000"/>
      <name val="Marianne"/>
    </font>
  </fonts>
  <fills count="3">
    <fill>
      <patternFill patternType="none"/>
    </fill>
    <fill>
      <patternFill patternType="gray125"/>
    </fill>
    <fill>
      <patternFill patternType="solid">
        <fgColor rgb="FFFF8D7E"/>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xf numFmtId="0" fontId="1" fillId="0" borderId="0" xfId="0" applyFont="1"/>
    <xf numFmtId="0" fontId="2" fillId="2" borderId="1" xfId="0" applyFont="1" applyFill="1" applyBorder="1" applyAlignment="1">
      <alignment horizontal="left" wrapText="1"/>
    </xf>
    <xf numFmtId="0" fontId="3" fillId="0" borderId="0" xfId="0" applyFont="1" applyAlignment="1">
      <alignment horizontal="left" vertical="top" wrapText="1" indent="2"/>
    </xf>
    <xf numFmtId="0" fontId="5" fillId="2" borderId="1" xfId="0" applyFont="1" applyFill="1" applyBorder="1" applyAlignment="1">
      <alignment horizontal="center" vertical="center" wrapText="1"/>
    </xf>
    <xf numFmtId="0" fontId="6" fillId="0" borderId="1" xfId="0" applyFont="1" applyBorder="1" applyAlignment="1">
      <alignment horizontal="right" vertical="center" wrapText="1"/>
    </xf>
    <xf numFmtId="0" fontId="3" fillId="0" borderId="1" xfId="0" applyFont="1" applyBorder="1" applyAlignment="1">
      <alignment horizontal="left" vertical="center" wrapText="1"/>
    </xf>
    <xf numFmtId="0" fontId="5" fillId="2" borderId="1" xfId="0" applyFont="1" applyFill="1" applyBorder="1" applyAlignment="1">
      <alignment horizontal="left" vertical="center"/>
    </xf>
    <xf numFmtId="0" fontId="3" fillId="0" borderId="1" xfId="0" applyFont="1" applyBorder="1" applyAlignment="1">
      <alignment horizontal="right" vertical="center"/>
    </xf>
    <xf numFmtId="0" fontId="5" fillId="2" borderId="1" xfId="0" applyFont="1" applyFill="1" applyBorder="1" applyAlignment="1">
      <alignment horizontal="right" vertical="center"/>
    </xf>
    <xf numFmtId="0" fontId="7" fillId="0" borderId="0" xfId="0" applyFont="1" applyAlignment="1">
      <alignment horizontal="right" vertical="center"/>
    </xf>
    <xf numFmtId="0" fontId="4" fillId="0" borderId="0" xfId="0" applyFont="1" applyAlignment="1">
      <alignment horizontal="left" wrapText="1"/>
    </xf>
    <xf numFmtId="0" fontId="0" fillId="0" borderId="0" xfId="0"/>
    <xf numFmtId="0" fontId="5" fillId="2" borderId="1" xfId="0" applyFont="1" applyFill="1" applyBorder="1" applyAlignment="1">
      <alignment horizontal="center" vertical="center"/>
    </xf>
    <xf numFmtId="0" fontId="7" fillId="0" borderId="0" xfId="0" applyFont="1" applyAlignment="1">
      <alignment horizontal="left" vertical="top" wrapText="1"/>
    </xf>
    <xf numFmtId="0" fontId="3"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8"/>
  <sheetViews>
    <sheetView tabSelected="1" workbookViewId="0"/>
  </sheetViews>
  <sheetFormatPr baseColWidth="10" defaultRowHeight="15" x14ac:dyDescent="0.25"/>
  <cols>
    <col min="1" max="1" width="100.7109375" customWidth="1"/>
  </cols>
  <sheetData>
    <row r="1" spans="1:1" ht="21.75" x14ac:dyDescent="0.4">
      <c r="A1" s="1" t="s">
        <v>0</v>
      </c>
    </row>
    <row r="3" spans="1:1" ht="27.95" customHeight="1" x14ac:dyDescent="0.35">
      <c r="A3" s="2" t="s">
        <v>1</v>
      </c>
    </row>
    <row r="4" spans="1:1" ht="20.100000000000001" customHeight="1" x14ac:dyDescent="0.25">
      <c r="A4" s="3" t="str">
        <f>HYPERLINK("#'Ventes_finales_aquaculture'!A1", "Ventes finales des produits de l’aquaculture en 2024")</f>
        <v>Ventes finales des produits de l’aquaculture en 2024</v>
      </c>
    </row>
    <row r="5" spans="1:1" ht="20.100000000000001" customHeight="1" x14ac:dyDescent="0.25">
      <c r="A5" s="3" t="str">
        <f>HYPERLINK("#'Evolution_valeur_24_23'!A1", "Évolution 2024/2023 des ventes finales de produits issus de l’aquaculture en valeur")</f>
        <v>Évolution 2024/2023 des ventes finales de produits issus de l’aquaculture en valeur</v>
      </c>
    </row>
    <row r="6" spans="1:1" ht="20.100000000000001" customHeight="1" x14ac:dyDescent="0.25">
      <c r="A6" s="3" t="str">
        <f>HYPERLINK("#'Evolution_volume_24_23'!A1", "Évolution 2024/2023 des ventes finales de produits issus de l’aquaculture en volume")</f>
        <v>Évolution 2024/2023 des ventes finales de produits issus de l’aquaculture en volume</v>
      </c>
    </row>
    <row r="7" spans="1:1" ht="20.100000000000001" customHeight="1" x14ac:dyDescent="0.25">
      <c r="A7" s="3" t="str">
        <f>HYPERLINK("#'Entreprises_par_CA'!A1", "Entreprises par chiffre d’affaires (CA) aquacole et activité principale en 2024")</f>
        <v>Entreprises par chiffre d’affaires (CA) aquacole et activité principale en 2024</v>
      </c>
    </row>
    <row r="8" spans="1:1" ht="20.100000000000001" customHeight="1" x14ac:dyDescent="0.25">
      <c r="A8" s="3" t="str">
        <f>HYPERLINK("#'Projet_de_transmission'!A1", "Projet de transmission ou de cessation d’entreprises dans les cinq prochaines années")</f>
        <v>Projet de transmission ou de cessation d’entreprises dans les cinq prochaines années</v>
      </c>
    </row>
    <row r="9" spans="1:1" ht="27.95" customHeight="1" x14ac:dyDescent="0.35">
      <c r="A9" s="2" t="s">
        <v>151</v>
      </c>
    </row>
    <row r="10" spans="1:1" ht="20.100000000000001" customHeight="1" x14ac:dyDescent="0.25">
      <c r="A10" s="3" t="str">
        <f>HYPERLINK("#'Emploi_aquaculture'!A1", "Emploi en aquaculture en 2024")</f>
        <v>Emploi en aquaculture en 2024</v>
      </c>
    </row>
    <row r="11" spans="1:1" ht="20.100000000000001" customHeight="1" x14ac:dyDescent="0.25">
      <c r="A11" s="3" t="str">
        <f>HYPERLINK("#'Emploi_conchyliculture'!A1", "Emploi en conchyliculture par région conchylicole en 2024")</f>
        <v>Emploi en conchyliculture par région conchylicole en 2024</v>
      </c>
    </row>
    <row r="12" spans="1:1" ht="20.100000000000001" customHeight="1" x14ac:dyDescent="0.25">
      <c r="A12" s="3" t="str">
        <f>HYPERLINK("#'Emploi_pisciculture'!A1", "Emploi en pisciculture par région en 2024")</f>
        <v>Emploi en pisciculture par région en 2024</v>
      </c>
    </row>
    <row r="13" spans="1:1" ht="20.100000000000001" customHeight="1" x14ac:dyDescent="0.25">
      <c r="A13" s="3" t="str">
        <f>HYPERLINK("#'Emploi_algoculture'!A1", "Emploi en culture d’algues et cyanobactéries par région en 2024")</f>
        <v>Emploi en culture d’algues et cyanobactéries par région en 2024</v>
      </c>
    </row>
    <row r="14" spans="1:1" ht="35.1" customHeight="1" x14ac:dyDescent="0.25">
      <c r="A14" s="3" t="str">
        <f>HYPERLINK("#'Age_dirigeants'!A1", "Dirigeants des entreprises aquacoles par âge et par activité principale de l’entreprise en 2024")</f>
        <v>Dirigeants des entreprises aquacoles par âge et par activité principale de l’entreprise en 2024</v>
      </c>
    </row>
    <row r="15" spans="1:1" ht="35.1" customHeight="1" x14ac:dyDescent="0.25">
      <c r="A15" s="3" t="str">
        <f>HYPERLINK("#'Diplome_dirigeants'!A1", "Dirigeants des entreprises aquacoles par diplôme et par activité principale de l’entreprise en 2024")</f>
        <v>Dirigeants des entreprises aquacoles par diplôme et par activité principale de l’entreprise en 2024</v>
      </c>
    </row>
    <row r="16" spans="1:1" ht="20.100000000000001" customHeight="1" x14ac:dyDescent="0.25">
      <c r="A16" s="3" t="str">
        <f>HYPERLINK("#'Part_femme_aqua'!A1", "Part des femmes dans les entreprises aquacoles en 2024")</f>
        <v>Part des femmes dans les entreprises aquacoles en 2024</v>
      </c>
    </row>
    <row r="17" spans="1:1" ht="27.95" customHeight="1" x14ac:dyDescent="0.35">
      <c r="A17" s="2" t="s">
        <v>432</v>
      </c>
    </row>
    <row r="18" spans="1:1" ht="35.1" customHeight="1" x14ac:dyDescent="0.25">
      <c r="A18" s="3" t="str">
        <f>HYPERLINK("#'Conch_ventes_pro_conso_FR'!A1", "Ventes entre professionnels et pour la consommation en conchyliculture en 2024, par espèce, hors écloserie/nurserie (naissains)")</f>
        <v>Ventes entre professionnels et pour la consommation en conchyliculture en 2024, par espèce, hors écloserie/nurserie (naissains)</v>
      </c>
    </row>
    <row r="19" spans="1:1" ht="35.1" customHeight="1" x14ac:dyDescent="0.25">
      <c r="A19" s="3" t="str">
        <f>HYPERLINK("#'Conch_entres_pro_conso_conch_re'!A1", "Ventes entre professionnels et pour la consommation en conchyliculture en 2024, par région conchylicole du siège de l’entreprise, par espèce, hors écloserie/nurserie (naissains)")</f>
        <v>Ventes entre professionnels et pour la consommation en conchyliculture en 2024, par région conchylicole du siège de l’entreprise, par espèce, hors écloserie/nurserie (naissains)</v>
      </c>
    </row>
    <row r="20" spans="1:1" ht="35.1" customHeight="1" x14ac:dyDescent="0.25">
      <c r="A20" s="3" t="str">
        <f>HYPERLINK("#'Conch_ventes_pro_reg_admin'!A1", "Ventes entre professionnels et pour la consommation en conchyliculture en 2024, par région administrative du siège de l’entreprise, par espèce, hors écloserie/nurserie (naissains)")</f>
        <v>Ventes entre professionnels et pour la consommation en conchyliculture en 2024, par région administrative du siège de l’entreprise, par espèce, hors écloserie/nurserie (naissains)</v>
      </c>
    </row>
    <row r="21" spans="1:1" ht="35.1" customHeight="1" x14ac:dyDescent="0.25">
      <c r="A21" s="3" t="str">
        <f>HYPERLINK("#'Conch_ventes_mode_elevage_dest'!A1", "Ventes en conchyliculture en 2024, par espèce, mode d’élevage et destination, hors écloserie/nurserie (naissains)")</f>
        <v>Ventes en conchyliculture en 2024, par espèce, mode d’élevage et destination, hors écloserie/nurserie (naissains)</v>
      </c>
    </row>
    <row r="22" spans="1:1" ht="20.100000000000001" customHeight="1" x14ac:dyDescent="0.25">
      <c r="A22" s="3" t="str">
        <f>HYPERLINK("#'Conch_naissains_eclo'!A1", "Production de naissains d’écloserie en 2024, par espèce")</f>
        <v>Production de naissains d’écloserie en 2024, par espèce</v>
      </c>
    </row>
    <row r="23" spans="1:1" ht="20.100000000000001" customHeight="1" x14ac:dyDescent="0.25">
      <c r="A23" s="3" t="str">
        <f>HYPERLINK("#'Conch_naissains_captage'!A1", "Production de naissains de captage en 2024, par espèce")</f>
        <v>Production de naissains de captage en 2024, par espèce</v>
      </c>
    </row>
    <row r="24" spans="1:1" ht="20.100000000000001" customHeight="1" x14ac:dyDescent="0.25">
      <c r="A24" s="3" t="str">
        <f>HYPERLINK("#'Conch_ventes_affinees'!A1", "Ventes à la consommation d’huîtres affinées en claires et en parcs en 2024")</f>
        <v>Ventes à la consommation d’huîtres affinées en claires et en parcs en 2024</v>
      </c>
    </row>
    <row r="25" spans="1:1" ht="20.100000000000001" customHeight="1" x14ac:dyDescent="0.25">
      <c r="A25" s="3" t="str">
        <f>HYPERLINK("#'Conch_vol_origine_naissain'!A1", "Volumes de coquillages vendus à la consommation selon l’origine du naissain en 2024")</f>
        <v>Volumes de coquillages vendus à la consommation selon l’origine du naissain en 2024</v>
      </c>
    </row>
    <row r="26" spans="1:1" ht="20.100000000000001" customHeight="1" x14ac:dyDescent="0.25">
      <c r="A26" s="3" t="str">
        <f>HYPERLINK("#'Conch_ventes_destination'!A1", "Ventes de coquillages selon la destination en 2024")</f>
        <v>Ventes de coquillages selon la destination en 2024</v>
      </c>
    </row>
    <row r="27" spans="1:1" ht="20.100000000000001" customHeight="1" x14ac:dyDescent="0.25">
      <c r="A27" s="3" t="str">
        <f>HYPERLINK("#'Conch_ventes_bio'!A1", "Ventes de coquillages certifiés bio en 2024")</f>
        <v>Ventes de coquillages certifiés bio en 2024</v>
      </c>
    </row>
    <row r="28" spans="1:1" ht="35.1" customHeight="1" x14ac:dyDescent="0.25">
      <c r="A28" s="3" t="str">
        <f>HYPERLINK("#'Conch_ventes_localisation_micro'!A1", "Vente de coquillage selon la localisation de la production, hors écloserie/nurserie (naissains) en 2024")</f>
        <v>Vente de coquillage selon la localisation de la production, hors écloserie/nurserie (naissains) en 2024</v>
      </c>
    </row>
    <row r="29" spans="1:1" ht="20.100000000000001" customHeight="1" x14ac:dyDescent="0.25">
      <c r="A29" s="3" t="str">
        <f>HYPERLINK("#'Degustation_conch'!A1", "Répartition des entreprises conchylicoles proposant une activité de dégustation en 2024")</f>
        <v>Répartition des entreprises conchylicoles proposant une activité de dégustation en 2024</v>
      </c>
    </row>
    <row r="30" spans="1:1" ht="20.100000000000001" customHeight="1" x14ac:dyDescent="0.25">
      <c r="A30" s="3" t="str">
        <f>HYPERLINK("#'Conch_evenements_exceptionnels'!A1", "Évènements exceptionnels en dans la conchyliculture et l’élevage de crustacés en 2024")</f>
        <v>Évènements exceptionnels en dans la conchyliculture et l’élevage de crustacés en 2024</v>
      </c>
    </row>
    <row r="31" spans="1:1" ht="27.95" customHeight="1" x14ac:dyDescent="0.35">
      <c r="A31" s="2" t="s">
        <v>1165</v>
      </c>
    </row>
    <row r="32" spans="1:1" ht="35.1" customHeight="1" x14ac:dyDescent="0.25">
      <c r="A32" s="3" t="str">
        <f>HYPERLINK("#'Pisci_ventes_FR'!A1", "Ventes en pisciculture en 2024 par espèce, pour la consommation humaine, à l’export, pour le repeuplement en milieu naturel et en parcours de pêche, hors écloserie/nurserie")</f>
        <v>Ventes en pisciculture en 2024 par espèce, pour la consommation humaine, à l’export, pour le repeuplement en milieu naturel et en parcours de pêche, hors écloserie/nurserie</v>
      </c>
    </row>
    <row r="33" spans="1:1" ht="20.100000000000001" customHeight="1" x14ac:dyDescent="0.25">
      <c r="A33" s="3" t="str">
        <f>HYPERLINK("#'Pisci_ventes_dest_FR'!A1", "Production en pisciculture en 2024, par destination hors écloserie/nurserie")</f>
        <v>Production en pisciculture en 2024, par destination hors écloserie/nurserie</v>
      </c>
    </row>
    <row r="34" spans="1:1" ht="35.1" customHeight="1" x14ac:dyDescent="0.25">
      <c r="A34" s="3" t="str">
        <f>HYPERLINK("#'Pisci_ventes_reg'!A1", "Production en pisciculture en 2024, par région du siège de l’entreprise, hors écloserie/nurserie")</f>
        <v>Production en pisciculture en 2024, par région du siège de l’entreprise, hors écloserie/nurserie</v>
      </c>
    </row>
    <row r="35" spans="1:1" ht="20.100000000000001" customHeight="1" x14ac:dyDescent="0.25">
      <c r="A35" s="3" t="str">
        <f>HYPERLINK("#'Pisci_prod_eclo'!A1", "Production des écloseries/nurseries en pisciculture en 2024, par espèce")</f>
        <v>Production des écloseries/nurseries en pisciculture en 2024, par espèce</v>
      </c>
    </row>
    <row r="36" spans="1:1" ht="35.1" customHeight="1" x14ac:dyDescent="0.25">
      <c r="A36" s="3" t="str">
        <f>HYPERLINK("#'Pisci_CA_reg'!A1", "Chiffre d’affaires en 2024 de la pisciculture par région administrative (toutes espèces et toutes destinations)")</f>
        <v>Chiffre d’affaires en 2024 de la pisciculture par région administrative (toutes espèces et toutes destinations)</v>
      </c>
    </row>
    <row r="37" spans="1:1" ht="20.100000000000001" customHeight="1" x14ac:dyDescent="0.25">
      <c r="A37" s="3" t="str">
        <f>HYPERLINK("#'Pisci_part_bio'!A1", "Part de la production en pisciculture certifié bio en 2024")</f>
        <v>Part de la production en pisciculture certifié bio en 2024</v>
      </c>
    </row>
    <row r="38" spans="1:1" ht="20.100000000000001" customHeight="1" x14ac:dyDescent="0.25">
      <c r="A38" s="3" t="str">
        <f>HYPERLINK("#'Prix_truites_vivantes'!A1", "Prix de vente en 2024 des truites Arc-En-Ciel portion (-500 g) sortie bassin, par région")</f>
        <v>Prix de vente en 2024 des truites Arc-En-Ciel portion (-500 g) sortie bassin, par région</v>
      </c>
    </row>
    <row r="39" spans="1:1" ht="35.1" customHeight="1" x14ac:dyDescent="0.25">
      <c r="A39" s="3" t="str">
        <f>HYPERLINK("#'Prix_truites_abattues'!A1", "Prix de vente en 2024 des truites Arc-En-Ciel portion (-500 g) abattues/eviscérées, par région")</f>
        <v>Prix de vente en 2024 des truites Arc-En-Ciel portion (-500 g) abattues/eviscérées, par région</v>
      </c>
    </row>
    <row r="40" spans="1:1" ht="20.100000000000001" customHeight="1" x14ac:dyDescent="0.25">
      <c r="A40" s="3" t="str">
        <f>HYPERLINK("#'Pisci_evenements_exceptionnels'!A1", "Évènements exceptionnels en pisciculture en 2024")</f>
        <v>Évènements exceptionnels en pisciculture en 2024</v>
      </c>
    </row>
    <row r="41" spans="1:1" ht="27.95" customHeight="1" x14ac:dyDescent="0.35">
      <c r="A41" s="2" t="s">
        <v>1448</v>
      </c>
    </row>
    <row r="42" spans="1:1" ht="20.100000000000001" customHeight="1" x14ac:dyDescent="0.25">
      <c r="A42" s="3" t="str">
        <f>HYPERLINK("#'Algo_ventes_FR'!A1", "Ventes en culture d’algues et de cyanobactéries, en 2024, hors production de semence")</f>
        <v>Ventes en culture d’algues et de cyanobactéries, en 2024, hors production de semence</v>
      </c>
    </row>
    <row r="43" spans="1:1" ht="20.100000000000001" customHeight="1" x14ac:dyDescent="0.25">
      <c r="A43" s="3" t="str">
        <f>HYPERLINK("#'Cyano_ventes_reg'!A1", "Ventes de cyanobactéries, en 2024, par région administrative, hors production de semence")</f>
        <v>Ventes de cyanobactéries, en 2024, par région administrative, hors production de semence</v>
      </c>
    </row>
    <row r="44" spans="1:1" ht="20.100000000000001" customHeight="1" x14ac:dyDescent="0.25">
      <c r="A44" s="3" t="str">
        <f>HYPERLINK("#'Macro_ventes_reg'!A1", "Ventes de macro-algues, en 2024, par région administrative, hors production de semence")</f>
        <v>Ventes de macro-algues, en 2024, par région administrative, hors production de semence</v>
      </c>
    </row>
    <row r="45" spans="1:1" ht="20.100000000000001" customHeight="1" x14ac:dyDescent="0.25">
      <c r="A45" s="3" t="str">
        <f>HYPERLINK("#'Algo_part_labels'!A1", "Part des ventes d’algues et de cyanobactéries sous label en 2024")</f>
        <v>Part des ventes d’algues et de cyanobactéries sous label en 2024</v>
      </c>
    </row>
    <row r="46" spans="1:1" ht="35.1" customHeight="1" x14ac:dyDescent="0.25">
      <c r="A46" s="3" t="str">
        <f>HYPERLINK("#'Algo_condi_transfo'!A1", "Répartition des chiffres d’affaires des cultures d’algues et de cyanobactéries, en 2024, selon le conditionnement et la transformation")</f>
        <v>Répartition des chiffres d’affaires des cultures d’algues et de cyanobactéries, en 2024, selon le conditionnement et la transformation</v>
      </c>
    </row>
    <row r="47" spans="1:1" ht="35.1" customHeight="1" x14ac:dyDescent="0.25">
      <c r="A47" s="3" t="str">
        <f>HYPERLINK("#'Algo_destinations_ventes'!A1", "Répartition des chiffres d’affaires des cultures d’algues et de cyanobactéries, en 2024, selon la destination des ventes")</f>
        <v>Répartition des chiffres d’affaires des cultures d’algues et de cyanobactéries, en 2024, selon la destination des ventes</v>
      </c>
    </row>
    <row r="48" spans="1:1" ht="20.100000000000001" customHeight="1" x14ac:dyDescent="0.25">
      <c r="A48" s="3" t="str">
        <f>HYPERLINK("#'Algo_evenements_exceptionnels'!A1", "Évènements exceptionnels en culture d’algues et de cyanobactéries en 2024")</f>
        <v>Évènements exceptionnels en culture d’algues et de cyanobactéries en 2024</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6"/>
  <sheetViews>
    <sheetView workbookViewId="0">
      <selection activeCell="A17" sqref="A17:E17"/>
    </sheetView>
  </sheetViews>
  <sheetFormatPr baseColWidth="10" defaultRowHeight="15" x14ac:dyDescent="0.25"/>
  <cols>
    <col min="1" max="1" width="55.7109375" customWidth="1"/>
    <col min="2" max="2" width="54.7109375" customWidth="1"/>
    <col min="3" max="4" width="12.7109375" customWidth="1"/>
    <col min="5" max="5" width="16.28515625" customWidth="1"/>
  </cols>
  <sheetData>
    <row r="1" spans="1:8" ht="26.1" customHeight="1" x14ac:dyDescent="0.35">
      <c r="A1" s="11" t="s">
        <v>2</v>
      </c>
      <c r="B1" s="12"/>
      <c r="C1" s="12"/>
      <c r="D1" s="12"/>
      <c r="E1" s="12"/>
      <c r="G1" s="13" t="str">
        <f>HYPERLINK("#'Sommaire'!A1", "Retour sommaire")</f>
        <v>Retour sommaire</v>
      </c>
      <c r="H1" s="13"/>
    </row>
    <row r="2" spans="1:8" x14ac:dyDescent="0.25">
      <c r="G2" s="13"/>
      <c r="H2" s="13"/>
    </row>
    <row r="3" spans="1:8" ht="60" customHeight="1" x14ac:dyDescent="0.25">
      <c r="A3" s="4" t="s">
        <v>3</v>
      </c>
      <c r="B3" s="4" t="s">
        <v>4</v>
      </c>
      <c r="C3" s="4" t="s">
        <v>5</v>
      </c>
      <c r="D3" s="4" t="s">
        <v>6</v>
      </c>
      <c r="E3" s="4" t="s">
        <v>7</v>
      </c>
    </row>
    <row r="4" spans="1:8" ht="30" x14ac:dyDescent="0.25">
      <c r="A4" s="5" t="s">
        <v>8</v>
      </c>
      <c r="B4" s="5" t="s">
        <v>9</v>
      </c>
      <c r="C4" s="5" t="s">
        <v>10</v>
      </c>
      <c r="D4" s="5" t="s">
        <v>11</v>
      </c>
      <c r="E4" s="5" t="s">
        <v>12</v>
      </c>
    </row>
    <row r="5" spans="1:8" ht="18" x14ac:dyDescent="0.25">
      <c r="A5" s="16" t="s">
        <v>13</v>
      </c>
      <c r="B5" s="17">
        <v>1792</v>
      </c>
      <c r="C5" s="17">
        <v>134889</v>
      </c>
      <c r="D5" s="17">
        <v>570090</v>
      </c>
      <c r="E5" s="17">
        <v>4.2300000000000004</v>
      </c>
    </row>
    <row r="6" spans="1:8" ht="18" x14ac:dyDescent="0.25">
      <c r="A6" s="6" t="s">
        <v>14</v>
      </c>
      <c r="B6" s="8">
        <v>1581</v>
      </c>
      <c r="C6" s="8">
        <v>81383</v>
      </c>
      <c r="D6" s="8">
        <v>407601</v>
      </c>
      <c r="E6" s="8">
        <v>5.01</v>
      </c>
    </row>
    <row r="7" spans="1:8" ht="18" x14ac:dyDescent="0.25">
      <c r="A7" s="6" t="s">
        <v>15</v>
      </c>
      <c r="B7" s="8">
        <v>549</v>
      </c>
      <c r="C7" s="8">
        <v>48775</v>
      </c>
      <c r="D7" s="8">
        <v>121043</v>
      </c>
      <c r="E7" s="8">
        <v>2.48</v>
      </c>
    </row>
    <row r="8" spans="1:8" ht="18" x14ac:dyDescent="0.25">
      <c r="A8" s="6" t="s">
        <v>16</v>
      </c>
      <c r="B8" s="8">
        <v>164</v>
      </c>
      <c r="C8" s="8">
        <v>4672</v>
      </c>
      <c r="D8" s="8">
        <v>40175</v>
      </c>
      <c r="E8" s="8">
        <v>8.6</v>
      </c>
    </row>
    <row r="9" spans="1:8" ht="18" x14ac:dyDescent="0.25">
      <c r="A9" s="6" t="s">
        <v>17</v>
      </c>
      <c r="B9" s="8">
        <v>49</v>
      </c>
      <c r="C9" s="8">
        <v>59</v>
      </c>
      <c r="D9" s="8">
        <v>1271</v>
      </c>
      <c r="E9" s="8">
        <v>21.54</v>
      </c>
    </row>
    <row r="10" spans="1:8" ht="18" x14ac:dyDescent="0.25">
      <c r="A10" s="16" t="s">
        <v>18</v>
      </c>
      <c r="B10" s="17">
        <v>573</v>
      </c>
      <c r="C10" s="17">
        <v>43266</v>
      </c>
      <c r="D10" s="17">
        <v>289106</v>
      </c>
      <c r="E10" s="17">
        <v>6.68</v>
      </c>
    </row>
    <row r="11" spans="1:8" ht="18" x14ac:dyDescent="0.25">
      <c r="A11" s="6" t="s">
        <v>19</v>
      </c>
      <c r="B11" s="8">
        <v>309</v>
      </c>
      <c r="C11" s="8">
        <v>33255</v>
      </c>
      <c r="D11" s="8">
        <v>178007</v>
      </c>
      <c r="E11" s="8">
        <v>5.35</v>
      </c>
    </row>
    <row r="12" spans="1:8" ht="36" x14ac:dyDescent="0.25">
      <c r="A12" s="6" t="s">
        <v>20</v>
      </c>
      <c r="B12" s="8">
        <v>65</v>
      </c>
      <c r="C12" s="8">
        <v>91</v>
      </c>
      <c r="D12" s="8">
        <v>2577</v>
      </c>
      <c r="E12" s="8">
        <v>28.32</v>
      </c>
    </row>
    <row r="13" spans="1:8" ht="18" x14ac:dyDescent="0.25">
      <c r="A13" s="6" t="s">
        <v>21</v>
      </c>
      <c r="B13" s="8">
        <v>8</v>
      </c>
      <c r="C13" s="8">
        <v>41</v>
      </c>
      <c r="D13" s="8">
        <v>28940</v>
      </c>
      <c r="E13" s="8">
        <v>705.85</v>
      </c>
    </row>
    <row r="14" spans="1:8" ht="36" x14ac:dyDescent="0.25">
      <c r="A14" s="6" t="s">
        <v>22</v>
      </c>
      <c r="B14" s="8">
        <v>24</v>
      </c>
      <c r="C14" s="8">
        <v>311</v>
      </c>
      <c r="D14" s="8">
        <v>2600</v>
      </c>
      <c r="E14" s="8">
        <v>8.36</v>
      </c>
    </row>
    <row r="15" spans="1:8" ht="18" x14ac:dyDescent="0.25">
      <c r="A15" s="6" t="s">
        <v>23</v>
      </c>
      <c r="B15" s="8">
        <v>32</v>
      </c>
      <c r="C15" s="8">
        <v>6619</v>
      </c>
      <c r="D15" s="8">
        <v>61752</v>
      </c>
      <c r="E15" s="8">
        <v>9.33</v>
      </c>
    </row>
    <row r="16" spans="1:8" ht="18" x14ac:dyDescent="0.25">
      <c r="A16" s="6" t="s">
        <v>24</v>
      </c>
      <c r="B16" s="8">
        <v>216</v>
      </c>
      <c r="C16" s="8">
        <v>2949</v>
      </c>
      <c r="D16" s="8">
        <v>15230</v>
      </c>
      <c r="E16" s="8">
        <v>5.16</v>
      </c>
    </row>
    <row r="17" spans="1:5" ht="18" x14ac:dyDescent="0.25">
      <c r="A17" s="16" t="s">
        <v>25</v>
      </c>
      <c r="B17" s="17">
        <v>250</v>
      </c>
      <c r="C17" s="17">
        <v>724</v>
      </c>
      <c r="D17" s="17">
        <v>10913</v>
      </c>
      <c r="E17" s="17">
        <v>15.07</v>
      </c>
    </row>
    <row r="18" spans="1:5" ht="18" x14ac:dyDescent="0.25">
      <c r="A18" s="6" t="s">
        <v>26</v>
      </c>
      <c r="B18" s="8">
        <v>26</v>
      </c>
      <c r="C18" s="8">
        <v>284</v>
      </c>
      <c r="D18" s="8">
        <v>1398</v>
      </c>
      <c r="E18" s="8">
        <v>4.92</v>
      </c>
    </row>
    <row r="19" spans="1:5" ht="18" x14ac:dyDescent="0.25">
      <c r="A19" s="6" t="s">
        <v>27</v>
      </c>
      <c r="B19" s="8">
        <v>7</v>
      </c>
      <c r="C19" s="8">
        <v>9</v>
      </c>
      <c r="D19" s="8">
        <v>293</v>
      </c>
      <c r="E19" s="8">
        <v>32.56</v>
      </c>
    </row>
    <row r="20" spans="1:5" ht="18" x14ac:dyDescent="0.25">
      <c r="A20" s="6" t="s">
        <v>28</v>
      </c>
      <c r="B20" s="8">
        <v>223</v>
      </c>
      <c r="C20" s="8">
        <v>431</v>
      </c>
      <c r="D20" s="8">
        <v>9222</v>
      </c>
      <c r="E20" s="8">
        <v>21.4</v>
      </c>
    </row>
    <row r="21" spans="1:5" ht="18" x14ac:dyDescent="0.25">
      <c r="A21" s="7" t="s">
        <v>29</v>
      </c>
      <c r="B21" s="9">
        <v>2615</v>
      </c>
      <c r="C21" s="9">
        <v>178879</v>
      </c>
      <c r="D21" s="9">
        <v>870109</v>
      </c>
      <c r="E21" s="9">
        <v>4.8600000000000003</v>
      </c>
    </row>
    <row r="22" spans="1:5" ht="8.1" customHeight="1" x14ac:dyDescent="0.25"/>
    <row r="23" spans="1:5" ht="30.95" customHeight="1" x14ac:dyDescent="0.25">
      <c r="A23" s="14" t="s">
        <v>30</v>
      </c>
      <c r="B23" s="14"/>
      <c r="C23" s="14"/>
      <c r="D23" s="14"/>
      <c r="E23" s="14"/>
    </row>
    <row r="24" spans="1:5" ht="84.95" customHeight="1" x14ac:dyDescent="0.25">
      <c r="A24" s="14" t="s">
        <v>31</v>
      </c>
      <c r="B24" s="14"/>
      <c r="C24" s="14"/>
      <c r="D24" s="14"/>
      <c r="E24" s="14"/>
    </row>
    <row r="25" spans="1:5" ht="17.45" customHeight="1" x14ac:dyDescent="0.25">
      <c r="A25" s="14" t="s">
        <v>32</v>
      </c>
      <c r="B25" s="14"/>
      <c r="C25" s="14"/>
      <c r="D25" s="14"/>
      <c r="E25" s="14"/>
    </row>
    <row r="26" spans="1:5" ht="17.45" customHeight="1" x14ac:dyDescent="0.25">
      <c r="A26" s="14" t="s">
        <v>33</v>
      </c>
      <c r="B26" s="14"/>
      <c r="C26" s="14"/>
      <c r="D26" s="14"/>
      <c r="E26" s="14"/>
    </row>
  </sheetData>
  <mergeCells count="6">
    <mergeCell ref="A26:E26"/>
    <mergeCell ref="A1:E1"/>
    <mergeCell ref="G1:H2"/>
    <mergeCell ref="A23:E23"/>
    <mergeCell ref="A24:E24"/>
    <mergeCell ref="A25:E25"/>
  </mergeCell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8"/>
  <sheetViews>
    <sheetView workbookViewId="0"/>
  </sheetViews>
  <sheetFormatPr baseColWidth="10" defaultRowHeight="15" x14ac:dyDescent="0.25"/>
  <cols>
    <col min="1" max="1" width="55.7109375" customWidth="1"/>
    <col min="2" max="2" width="46.28515625" customWidth="1"/>
    <col min="3" max="5" width="12.7109375" customWidth="1"/>
  </cols>
  <sheetData>
    <row r="1" spans="1:8" ht="26.1" customHeight="1" x14ac:dyDescent="0.35">
      <c r="A1" s="11" t="s">
        <v>34</v>
      </c>
      <c r="B1" s="12"/>
      <c r="C1" s="12"/>
      <c r="D1" s="12"/>
      <c r="E1" s="12"/>
      <c r="G1" s="13" t="str">
        <f>HYPERLINK("#'Sommaire'!A1", "Retour sommaire")</f>
        <v>Retour sommaire</v>
      </c>
      <c r="H1" s="13"/>
    </row>
    <row r="2" spans="1:8" x14ac:dyDescent="0.25">
      <c r="G2" s="13"/>
      <c r="H2" s="13"/>
    </row>
    <row r="3" spans="1:8" ht="60" customHeight="1" x14ac:dyDescent="0.25">
      <c r="A3" s="4" t="s">
        <v>35</v>
      </c>
      <c r="B3" s="4" t="s">
        <v>3</v>
      </c>
      <c r="C3" s="4" t="s">
        <v>36</v>
      </c>
      <c r="D3" s="4" t="s">
        <v>37</v>
      </c>
      <c r="E3" s="4" t="s">
        <v>38</v>
      </c>
    </row>
    <row r="4" spans="1:8" x14ac:dyDescent="0.25">
      <c r="A4" s="5" t="s">
        <v>8</v>
      </c>
      <c r="B4" s="5" t="s">
        <v>8</v>
      </c>
      <c r="C4" s="5" t="s">
        <v>39</v>
      </c>
      <c r="D4" s="5" t="s">
        <v>39</v>
      </c>
      <c r="E4" s="5" t="s">
        <v>40</v>
      </c>
    </row>
    <row r="5" spans="1:8" ht="18" x14ac:dyDescent="0.25">
      <c r="A5" s="15" t="s">
        <v>41</v>
      </c>
      <c r="B5" s="6" t="s">
        <v>42</v>
      </c>
      <c r="C5" s="8">
        <v>514.71</v>
      </c>
      <c r="D5" s="8">
        <v>407.6</v>
      </c>
      <c r="E5" s="8">
        <v>-20.8</v>
      </c>
    </row>
    <row r="6" spans="1:8" ht="18" x14ac:dyDescent="0.25">
      <c r="A6" s="15" t="s">
        <v>41</v>
      </c>
      <c r="B6" s="6" t="s">
        <v>43</v>
      </c>
      <c r="C6" s="8">
        <v>135.84</v>
      </c>
      <c r="D6" s="8">
        <v>121.04</v>
      </c>
      <c r="E6" s="8">
        <v>-10.9</v>
      </c>
    </row>
    <row r="7" spans="1:8" ht="18" x14ac:dyDescent="0.25">
      <c r="A7" s="15" t="s">
        <v>41</v>
      </c>
      <c r="B7" s="6" t="s">
        <v>44</v>
      </c>
      <c r="C7" s="8">
        <v>10.71</v>
      </c>
      <c r="D7" s="8">
        <v>41.37</v>
      </c>
      <c r="E7" s="8">
        <v>286.3</v>
      </c>
    </row>
    <row r="8" spans="1:8" ht="18" x14ac:dyDescent="0.25">
      <c r="A8" s="15" t="s">
        <v>45</v>
      </c>
      <c r="B8" s="6" t="s">
        <v>46</v>
      </c>
      <c r="C8" s="8">
        <v>151.13999999999999</v>
      </c>
      <c r="D8" s="8">
        <v>177.87</v>
      </c>
      <c r="E8" s="8">
        <v>17.7</v>
      </c>
    </row>
    <row r="9" spans="1:8" ht="18" x14ac:dyDescent="0.25">
      <c r="A9" s="15" t="s">
        <v>45</v>
      </c>
      <c r="B9" s="6" t="s">
        <v>47</v>
      </c>
      <c r="C9" s="8">
        <v>1.77</v>
      </c>
      <c r="D9" s="8">
        <v>2.58</v>
      </c>
      <c r="E9" s="8">
        <v>45.8</v>
      </c>
    </row>
    <row r="10" spans="1:8" ht="18" x14ac:dyDescent="0.25">
      <c r="A10" s="15" t="s">
        <v>45</v>
      </c>
      <c r="B10" s="6" t="s">
        <v>48</v>
      </c>
      <c r="C10" s="8">
        <v>0.76</v>
      </c>
      <c r="D10" s="8">
        <v>2.56</v>
      </c>
      <c r="E10" s="8">
        <v>236.8</v>
      </c>
    </row>
    <row r="11" spans="1:8" ht="18" x14ac:dyDescent="0.25">
      <c r="A11" s="15" t="s">
        <v>45</v>
      </c>
      <c r="B11" s="6" t="s">
        <v>49</v>
      </c>
      <c r="C11" s="8">
        <v>29.87</v>
      </c>
      <c r="D11" s="8">
        <v>28.94</v>
      </c>
      <c r="E11" s="8">
        <v>-3.1</v>
      </c>
    </row>
    <row r="12" spans="1:8" ht="18" x14ac:dyDescent="0.25">
      <c r="A12" s="15" t="s">
        <v>45</v>
      </c>
      <c r="B12" s="6" t="s">
        <v>50</v>
      </c>
      <c r="C12" s="8">
        <v>16.53</v>
      </c>
      <c r="D12" s="8">
        <v>14.83</v>
      </c>
      <c r="E12" s="8">
        <v>-10.3</v>
      </c>
    </row>
    <row r="13" spans="1:8" ht="18" x14ac:dyDescent="0.25">
      <c r="A13" s="15" t="s">
        <v>45</v>
      </c>
      <c r="B13" s="6" t="s">
        <v>51</v>
      </c>
      <c r="C13" s="8">
        <v>58.92</v>
      </c>
      <c r="D13" s="8">
        <v>60.45</v>
      </c>
      <c r="E13" s="8">
        <v>2.6</v>
      </c>
    </row>
    <row r="14" spans="1:8" ht="18" x14ac:dyDescent="0.25">
      <c r="A14" s="6" t="s">
        <v>52</v>
      </c>
      <c r="B14" s="6" t="s">
        <v>53</v>
      </c>
      <c r="C14" s="8">
        <v>9.0500000000000007</v>
      </c>
      <c r="D14" s="8">
        <v>10.89</v>
      </c>
      <c r="E14" s="8">
        <v>20.3</v>
      </c>
    </row>
    <row r="15" spans="1:8" ht="8.1" customHeight="1" x14ac:dyDescent="0.25"/>
    <row r="16" spans="1:8" ht="30.95" customHeight="1" x14ac:dyDescent="0.25">
      <c r="A16" s="14" t="s">
        <v>54</v>
      </c>
      <c r="B16" s="14"/>
      <c r="C16" s="14"/>
      <c r="D16" s="14"/>
      <c r="E16" s="14"/>
    </row>
    <row r="17" spans="1:5" ht="17.45" customHeight="1" x14ac:dyDescent="0.25">
      <c r="A17" s="14" t="s">
        <v>55</v>
      </c>
      <c r="B17" s="14"/>
      <c r="C17" s="14"/>
      <c r="D17" s="14"/>
      <c r="E17" s="14"/>
    </row>
    <row r="18" spans="1:5" ht="17.45" customHeight="1" x14ac:dyDescent="0.25">
      <c r="A18" s="14" t="s">
        <v>56</v>
      </c>
      <c r="B18" s="14"/>
      <c r="C18" s="14"/>
      <c r="D18" s="14"/>
      <c r="E18" s="14"/>
    </row>
  </sheetData>
  <mergeCells count="7">
    <mergeCell ref="A17:E17"/>
    <mergeCell ref="A18:E18"/>
    <mergeCell ref="A1:E1"/>
    <mergeCell ref="G1:H2"/>
    <mergeCell ref="A5:A7"/>
    <mergeCell ref="A8:A13"/>
    <mergeCell ref="A16:E16"/>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8"/>
  <sheetViews>
    <sheetView workbookViewId="0"/>
  </sheetViews>
  <sheetFormatPr baseColWidth="10" defaultRowHeight="15" x14ac:dyDescent="0.25"/>
  <cols>
    <col min="1" max="1" width="55.7109375" customWidth="1"/>
    <col min="2" max="2" width="46.28515625" customWidth="1"/>
    <col min="3" max="5" width="12.7109375" customWidth="1"/>
  </cols>
  <sheetData>
    <row r="1" spans="1:8" ht="26.1" customHeight="1" x14ac:dyDescent="0.35">
      <c r="A1" s="11" t="s">
        <v>57</v>
      </c>
      <c r="B1" s="12"/>
      <c r="C1" s="12"/>
      <c r="D1" s="12"/>
      <c r="E1" s="12"/>
      <c r="G1" s="13" t="str">
        <f>HYPERLINK("#'Sommaire'!A1", "Retour sommaire")</f>
        <v>Retour sommaire</v>
      </c>
      <c r="H1" s="13"/>
    </row>
    <row r="2" spans="1:8" x14ac:dyDescent="0.25">
      <c r="G2" s="13"/>
      <c r="H2" s="13"/>
    </row>
    <row r="3" spans="1:8" ht="60" customHeight="1" x14ac:dyDescent="0.25">
      <c r="A3" s="4" t="s">
        <v>35</v>
      </c>
      <c r="B3" s="4" t="s">
        <v>3</v>
      </c>
      <c r="C3" s="4" t="s">
        <v>36</v>
      </c>
      <c r="D3" s="4" t="s">
        <v>37</v>
      </c>
      <c r="E3" s="4" t="s">
        <v>38</v>
      </c>
    </row>
    <row r="4" spans="1:8" x14ac:dyDescent="0.25">
      <c r="A4" s="5" t="s">
        <v>8</v>
      </c>
      <c r="B4" s="5" t="s">
        <v>8</v>
      </c>
      <c r="C4" s="5" t="s">
        <v>58</v>
      </c>
      <c r="D4" s="5" t="s">
        <v>58</v>
      </c>
      <c r="E4" s="5" t="s">
        <v>40</v>
      </c>
    </row>
    <row r="5" spans="1:8" ht="18" x14ac:dyDescent="0.25">
      <c r="A5" s="15" t="s">
        <v>41</v>
      </c>
      <c r="B5" s="6" t="s">
        <v>42</v>
      </c>
      <c r="C5" s="8">
        <v>90410</v>
      </c>
      <c r="D5" s="8">
        <v>81383</v>
      </c>
      <c r="E5" s="8">
        <v>-10</v>
      </c>
    </row>
    <row r="6" spans="1:8" ht="18" x14ac:dyDescent="0.25">
      <c r="A6" s="15" t="s">
        <v>41</v>
      </c>
      <c r="B6" s="6" t="s">
        <v>43</v>
      </c>
      <c r="C6" s="8">
        <v>54531</v>
      </c>
      <c r="D6" s="8">
        <v>48775</v>
      </c>
      <c r="E6" s="8">
        <v>-11</v>
      </c>
    </row>
    <row r="7" spans="1:8" ht="18" x14ac:dyDescent="0.25">
      <c r="A7" s="15" t="s">
        <v>41</v>
      </c>
      <c r="B7" s="6" t="s">
        <v>44</v>
      </c>
      <c r="C7" s="8">
        <v>1444</v>
      </c>
      <c r="D7" s="8">
        <v>4727</v>
      </c>
      <c r="E7" s="8">
        <v>227</v>
      </c>
    </row>
    <row r="8" spans="1:8" ht="18" x14ac:dyDescent="0.25">
      <c r="A8" s="15" t="s">
        <v>45</v>
      </c>
      <c r="B8" s="6" t="s">
        <v>46</v>
      </c>
      <c r="C8" s="8">
        <v>29313</v>
      </c>
      <c r="D8" s="8">
        <v>33246</v>
      </c>
      <c r="E8" s="8">
        <v>13</v>
      </c>
    </row>
    <row r="9" spans="1:8" ht="18" x14ac:dyDescent="0.25">
      <c r="A9" s="15" t="s">
        <v>45</v>
      </c>
      <c r="B9" s="6" t="s">
        <v>47</v>
      </c>
      <c r="C9" s="8">
        <v>65</v>
      </c>
      <c r="D9" s="8">
        <v>91</v>
      </c>
      <c r="E9" s="8">
        <v>40</v>
      </c>
    </row>
    <row r="10" spans="1:8" ht="18" x14ac:dyDescent="0.25">
      <c r="A10" s="15" t="s">
        <v>45</v>
      </c>
      <c r="B10" s="6" t="s">
        <v>48</v>
      </c>
      <c r="C10" s="8">
        <v>81</v>
      </c>
      <c r="D10" s="8">
        <v>307</v>
      </c>
      <c r="E10" s="8">
        <v>279</v>
      </c>
    </row>
    <row r="11" spans="1:8" ht="18" x14ac:dyDescent="0.25">
      <c r="A11" s="15" t="s">
        <v>45</v>
      </c>
      <c r="B11" s="6" t="s">
        <v>49</v>
      </c>
      <c r="C11" s="8">
        <v>45</v>
      </c>
      <c r="D11" s="8">
        <v>41</v>
      </c>
      <c r="E11" s="8">
        <v>-9</v>
      </c>
    </row>
    <row r="12" spans="1:8" ht="18" x14ac:dyDescent="0.25">
      <c r="A12" s="15" t="s">
        <v>45</v>
      </c>
      <c r="B12" s="6" t="s">
        <v>50</v>
      </c>
      <c r="C12" s="8">
        <v>3224</v>
      </c>
      <c r="D12" s="8">
        <v>2904</v>
      </c>
      <c r="E12" s="8">
        <v>-10</v>
      </c>
    </row>
    <row r="13" spans="1:8" ht="18" x14ac:dyDescent="0.25">
      <c r="A13" s="15" t="s">
        <v>45</v>
      </c>
      <c r="B13" s="6" t="s">
        <v>51</v>
      </c>
      <c r="C13" s="8">
        <v>5807</v>
      </c>
      <c r="D13" s="8">
        <v>6509</v>
      </c>
      <c r="E13" s="8">
        <v>12</v>
      </c>
    </row>
    <row r="14" spans="1:8" ht="18" x14ac:dyDescent="0.25">
      <c r="A14" s="6" t="s">
        <v>52</v>
      </c>
      <c r="B14" s="6" t="s">
        <v>53</v>
      </c>
      <c r="C14" s="8">
        <v>453</v>
      </c>
      <c r="D14" s="8">
        <v>722</v>
      </c>
      <c r="E14" s="8">
        <v>59</v>
      </c>
    </row>
    <row r="15" spans="1:8" ht="8.1" customHeight="1" x14ac:dyDescent="0.25"/>
    <row r="16" spans="1:8" ht="30.95" customHeight="1" x14ac:dyDescent="0.25">
      <c r="A16" s="14" t="s">
        <v>54</v>
      </c>
      <c r="B16" s="14"/>
      <c r="C16" s="14"/>
      <c r="D16" s="14"/>
      <c r="E16" s="14"/>
    </row>
    <row r="17" spans="1:5" ht="17.45" customHeight="1" x14ac:dyDescent="0.25">
      <c r="A17" s="14" t="s">
        <v>55</v>
      </c>
      <c r="B17" s="14"/>
      <c r="C17" s="14"/>
      <c r="D17" s="14"/>
      <c r="E17" s="14"/>
    </row>
    <row r="18" spans="1:5" ht="17.45" customHeight="1" x14ac:dyDescent="0.25">
      <c r="A18" s="14" t="s">
        <v>56</v>
      </c>
      <c r="B18" s="14"/>
      <c r="C18" s="14"/>
      <c r="D18" s="14"/>
      <c r="E18" s="14"/>
    </row>
  </sheetData>
  <mergeCells count="7">
    <mergeCell ref="A17:E17"/>
    <mergeCell ref="A18:E18"/>
    <mergeCell ref="A1:E1"/>
    <mergeCell ref="G1:H2"/>
    <mergeCell ref="A5:A7"/>
    <mergeCell ref="A8:A13"/>
    <mergeCell ref="A16:E16"/>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3"/>
  <sheetViews>
    <sheetView workbookViewId="0"/>
  </sheetViews>
  <sheetFormatPr baseColWidth="10" defaultRowHeight="15" x14ac:dyDescent="0.25"/>
  <cols>
    <col min="1" max="1" width="55.7109375" customWidth="1"/>
    <col min="2" max="2" width="47.5703125" customWidth="1"/>
    <col min="3" max="3" width="43.85546875" customWidth="1"/>
    <col min="4" max="4" width="27.140625" customWidth="1"/>
    <col min="5" max="5" width="23.5703125" customWidth="1"/>
    <col min="6" max="6" width="45.140625" customWidth="1"/>
  </cols>
  <sheetData>
    <row r="1" spans="1:9" ht="26.1" customHeight="1" x14ac:dyDescent="0.35">
      <c r="A1" s="11" t="s">
        <v>59</v>
      </c>
      <c r="B1" s="12"/>
      <c r="C1" s="12"/>
      <c r="D1" s="12"/>
      <c r="E1" s="12"/>
      <c r="F1" s="12"/>
      <c r="H1" s="13" t="str">
        <f>HYPERLINK("#'Sommaire'!A1", "Retour sommaire")</f>
        <v>Retour sommaire</v>
      </c>
      <c r="I1" s="13"/>
    </row>
    <row r="2" spans="1:9" ht="12" customHeight="1" x14ac:dyDescent="0.25">
      <c r="H2" s="13"/>
      <c r="I2" s="13"/>
    </row>
    <row r="3" spans="1:9" ht="15.75" x14ac:dyDescent="0.25">
      <c r="F3" s="10" t="s">
        <v>60</v>
      </c>
    </row>
    <row r="4" spans="1:9" ht="60" customHeight="1" x14ac:dyDescent="0.25">
      <c r="A4" s="4" t="s">
        <v>61</v>
      </c>
      <c r="B4" s="4" t="s">
        <v>13</v>
      </c>
      <c r="C4" s="4" t="s">
        <v>62</v>
      </c>
      <c r="D4" s="4" t="s">
        <v>63</v>
      </c>
      <c r="E4" s="4" t="s">
        <v>64</v>
      </c>
      <c r="F4" s="4" t="s">
        <v>52</v>
      </c>
    </row>
    <row r="5" spans="1:9" ht="18" x14ac:dyDescent="0.25">
      <c r="A5" s="6" t="s">
        <v>65</v>
      </c>
      <c r="B5" s="8" t="s">
        <v>66</v>
      </c>
      <c r="C5" s="8" t="s">
        <v>67</v>
      </c>
      <c r="D5" s="8" t="s">
        <v>68</v>
      </c>
      <c r="E5" s="8" t="s">
        <v>69</v>
      </c>
      <c r="F5" s="8" t="s">
        <v>70</v>
      </c>
    </row>
    <row r="6" spans="1:9" ht="18" x14ac:dyDescent="0.25">
      <c r="A6" s="6" t="s">
        <v>71</v>
      </c>
      <c r="B6" s="8" t="s">
        <v>72</v>
      </c>
      <c r="C6" s="8" t="s">
        <v>73</v>
      </c>
      <c r="D6" s="8" t="s">
        <v>74</v>
      </c>
      <c r="E6" s="8" t="s">
        <v>75</v>
      </c>
      <c r="F6" s="8" t="s">
        <v>76</v>
      </c>
    </row>
    <row r="7" spans="1:9" ht="18" x14ac:dyDescent="0.25">
      <c r="A7" s="6" t="s">
        <v>77</v>
      </c>
      <c r="B7" s="8" t="s">
        <v>78</v>
      </c>
      <c r="C7" s="8" t="s">
        <v>79</v>
      </c>
      <c r="D7" s="8" t="s">
        <v>70</v>
      </c>
      <c r="E7" s="8" t="s">
        <v>75</v>
      </c>
      <c r="F7" s="8" t="s">
        <v>80</v>
      </c>
    </row>
    <row r="8" spans="1:9" ht="18" x14ac:dyDescent="0.25">
      <c r="A8" s="6" t="s">
        <v>81</v>
      </c>
      <c r="B8" s="8" t="s">
        <v>82</v>
      </c>
      <c r="C8" s="8" t="s">
        <v>83</v>
      </c>
      <c r="D8" s="8" t="s">
        <v>84</v>
      </c>
      <c r="E8" s="8" t="s">
        <v>75</v>
      </c>
      <c r="F8" s="8" t="s">
        <v>85</v>
      </c>
    </row>
    <row r="9" spans="1:9" ht="18" x14ac:dyDescent="0.25">
      <c r="A9" s="6" t="s">
        <v>86</v>
      </c>
      <c r="B9" s="8" t="s">
        <v>87</v>
      </c>
      <c r="C9" s="8" t="s">
        <v>79</v>
      </c>
      <c r="D9" s="8" t="s">
        <v>88</v>
      </c>
      <c r="E9" s="8" t="s">
        <v>75</v>
      </c>
      <c r="F9" s="8" t="s">
        <v>76</v>
      </c>
    </row>
    <row r="10" spans="1:9" ht="18" x14ac:dyDescent="0.25">
      <c r="A10" s="6" t="s">
        <v>89</v>
      </c>
      <c r="B10" s="8" t="s">
        <v>90</v>
      </c>
      <c r="C10" s="8" t="s">
        <v>73</v>
      </c>
      <c r="D10" s="8" t="s">
        <v>91</v>
      </c>
      <c r="E10" s="8" t="s">
        <v>75</v>
      </c>
      <c r="F10" s="8" t="s">
        <v>74</v>
      </c>
    </row>
    <row r="11" spans="1:9" ht="18" x14ac:dyDescent="0.25">
      <c r="A11" s="6" t="s">
        <v>92</v>
      </c>
      <c r="B11" s="8" t="s">
        <v>87</v>
      </c>
      <c r="C11" s="8" t="s">
        <v>91</v>
      </c>
      <c r="D11" s="8" t="s">
        <v>93</v>
      </c>
      <c r="E11" s="8" t="s">
        <v>69</v>
      </c>
      <c r="F11" s="8" t="s">
        <v>88</v>
      </c>
    </row>
    <row r="12" spans="1:9" ht="18" x14ac:dyDescent="0.25">
      <c r="A12" s="6" t="s">
        <v>94</v>
      </c>
      <c r="B12" s="8" t="s">
        <v>95</v>
      </c>
      <c r="C12" s="8" t="s">
        <v>91</v>
      </c>
      <c r="D12" s="8" t="s">
        <v>93</v>
      </c>
      <c r="E12" s="8" t="s">
        <v>75</v>
      </c>
      <c r="F12" s="8" t="s">
        <v>83</v>
      </c>
    </row>
    <row r="13" spans="1:9" ht="18" x14ac:dyDescent="0.25">
      <c r="A13" s="6" t="s">
        <v>96</v>
      </c>
      <c r="B13" s="8" t="s">
        <v>97</v>
      </c>
      <c r="C13" s="8" t="s">
        <v>79</v>
      </c>
      <c r="D13" s="8" t="s">
        <v>98</v>
      </c>
      <c r="E13" s="8" t="s">
        <v>69</v>
      </c>
      <c r="F13" s="8" t="s">
        <v>73</v>
      </c>
    </row>
    <row r="14" spans="1:9" ht="18" x14ac:dyDescent="0.25">
      <c r="A14" s="6" t="s">
        <v>99</v>
      </c>
      <c r="B14" s="8" t="s">
        <v>100</v>
      </c>
      <c r="C14" s="8" t="s">
        <v>79</v>
      </c>
      <c r="D14" s="8" t="s">
        <v>75</v>
      </c>
      <c r="E14" s="8" t="s">
        <v>69</v>
      </c>
      <c r="F14" s="8" t="s">
        <v>73</v>
      </c>
    </row>
    <row r="15" spans="1:9" ht="18" x14ac:dyDescent="0.25">
      <c r="A15" s="6" t="s">
        <v>101</v>
      </c>
      <c r="B15" s="8" t="s">
        <v>102</v>
      </c>
      <c r="C15" s="8" t="s">
        <v>79</v>
      </c>
      <c r="D15" s="8" t="s">
        <v>75</v>
      </c>
      <c r="E15" s="8" t="s">
        <v>69</v>
      </c>
      <c r="F15" s="8" t="s">
        <v>103</v>
      </c>
    </row>
    <row r="16" spans="1:9" ht="18" x14ac:dyDescent="0.25">
      <c r="A16" s="6" t="s">
        <v>104</v>
      </c>
      <c r="B16" s="8" t="s">
        <v>105</v>
      </c>
      <c r="C16" s="8" t="s">
        <v>67</v>
      </c>
      <c r="D16" s="8" t="s">
        <v>103</v>
      </c>
      <c r="E16" s="8" t="s">
        <v>75</v>
      </c>
      <c r="F16" s="8" t="s">
        <v>73</v>
      </c>
    </row>
    <row r="17" spans="1:6" ht="18" x14ac:dyDescent="0.25">
      <c r="A17" s="6" t="s">
        <v>106</v>
      </c>
      <c r="B17" s="8" t="s">
        <v>107</v>
      </c>
      <c r="C17" s="8" t="s">
        <v>79</v>
      </c>
      <c r="D17" s="8" t="s">
        <v>108</v>
      </c>
      <c r="E17" s="8" t="s">
        <v>75</v>
      </c>
      <c r="F17" s="8" t="s">
        <v>108</v>
      </c>
    </row>
    <row r="18" spans="1:6" ht="18" x14ac:dyDescent="0.25">
      <c r="A18" s="6" t="s">
        <v>109</v>
      </c>
      <c r="B18" s="8" t="s">
        <v>110</v>
      </c>
      <c r="C18" s="8" t="s">
        <v>111</v>
      </c>
      <c r="D18" s="8" t="s">
        <v>103</v>
      </c>
      <c r="E18" s="8" t="s">
        <v>75</v>
      </c>
      <c r="F18" s="8" t="s">
        <v>75</v>
      </c>
    </row>
    <row r="19" spans="1:6" ht="18" x14ac:dyDescent="0.25">
      <c r="A19" s="6" t="s">
        <v>112</v>
      </c>
      <c r="B19" s="8" t="s">
        <v>113</v>
      </c>
      <c r="C19" s="8" t="s">
        <v>111</v>
      </c>
      <c r="D19" s="8" t="s">
        <v>98</v>
      </c>
      <c r="E19" s="8" t="s">
        <v>69</v>
      </c>
      <c r="F19" s="8" t="s">
        <v>75</v>
      </c>
    </row>
    <row r="20" spans="1:6" ht="18" x14ac:dyDescent="0.25">
      <c r="A20" s="6" t="s">
        <v>114</v>
      </c>
      <c r="B20" s="8" t="s">
        <v>115</v>
      </c>
      <c r="C20" s="8" t="s">
        <v>74</v>
      </c>
      <c r="D20" s="8" t="s">
        <v>75</v>
      </c>
      <c r="E20" s="8" t="s">
        <v>75</v>
      </c>
      <c r="F20" s="8" t="s">
        <v>75</v>
      </c>
    </row>
    <row r="21" spans="1:6" ht="18" x14ac:dyDescent="0.25">
      <c r="A21" s="6" t="s">
        <v>116</v>
      </c>
      <c r="B21" s="8" t="s">
        <v>117</v>
      </c>
      <c r="C21" s="8" t="s">
        <v>67</v>
      </c>
      <c r="D21" s="8" t="s">
        <v>83</v>
      </c>
      <c r="E21" s="8" t="s">
        <v>69</v>
      </c>
      <c r="F21" s="8" t="s">
        <v>75</v>
      </c>
    </row>
    <row r="22" spans="1:6" ht="18" x14ac:dyDescent="0.25">
      <c r="A22" s="6" t="s">
        <v>118</v>
      </c>
      <c r="B22" s="8" t="s">
        <v>119</v>
      </c>
      <c r="C22" s="8" t="s">
        <v>79</v>
      </c>
      <c r="D22" s="8" t="s">
        <v>75</v>
      </c>
      <c r="E22" s="8" t="s">
        <v>75</v>
      </c>
      <c r="F22" s="8" t="s">
        <v>69</v>
      </c>
    </row>
    <row r="23" spans="1:6" ht="18" x14ac:dyDescent="0.25">
      <c r="A23" s="6" t="s">
        <v>120</v>
      </c>
      <c r="B23" s="8" t="s">
        <v>121</v>
      </c>
      <c r="C23" s="8" t="s">
        <v>122</v>
      </c>
      <c r="D23" s="8" t="s">
        <v>103</v>
      </c>
      <c r="E23" s="8" t="s">
        <v>75</v>
      </c>
      <c r="F23" s="8" t="s">
        <v>75</v>
      </c>
    </row>
    <row r="24" spans="1:6" ht="18" x14ac:dyDescent="0.25">
      <c r="A24" s="6" t="s">
        <v>123</v>
      </c>
      <c r="B24" s="8" t="s">
        <v>124</v>
      </c>
      <c r="C24" s="8" t="s">
        <v>125</v>
      </c>
      <c r="D24" s="8" t="s">
        <v>69</v>
      </c>
      <c r="E24" s="8" t="s">
        <v>75</v>
      </c>
      <c r="F24" s="8" t="s">
        <v>75</v>
      </c>
    </row>
    <row r="25" spans="1:6" ht="18" x14ac:dyDescent="0.25">
      <c r="A25" s="6" t="s">
        <v>126</v>
      </c>
      <c r="B25" s="8" t="s">
        <v>107</v>
      </c>
      <c r="C25" s="8" t="s">
        <v>127</v>
      </c>
      <c r="D25" s="8" t="s">
        <v>75</v>
      </c>
      <c r="E25" s="8" t="s">
        <v>75</v>
      </c>
      <c r="F25" s="8" t="s">
        <v>75</v>
      </c>
    </row>
    <row r="26" spans="1:6" ht="18" x14ac:dyDescent="0.25">
      <c r="A26" s="6" t="s">
        <v>128</v>
      </c>
      <c r="B26" s="8" t="s">
        <v>129</v>
      </c>
      <c r="C26" s="8" t="s">
        <v>130</v>
      </c>
      <c r="D26" s="8" t="s">
        <v>75</v>
      </c>
      <c r="E26" s="8" t="s">
        <v>93</v>
      </c>
      <c r="F26" s="8" t="s">
        <v>69</v>
      </c>
    </row>
    <row r="27" spans="1:6" ht="18" x14ac:dyDescent="0.25">
      <c r="A27" s="6" t="s">
        <v>131</v>
      </c>
      <c r="B27" s="8" t="s">
        <v>132</v>
      </c>
      <c r="C27" s="8" t="s">
        <v>133</v>
      </c>
      <c r="D27" s="8" t="s">
        <v>75</v>
      </c>
      <c r="E27" s="8" t="s">
        <v>73</v>
      </c>
      <c r="F27" s="8" t="s">
        <v>69</v>
      </c>
    </row>
    <row r="28" spans="1:6" ht="18" x14ac:dyDescent="0.25">
      <c r="A28" s="7" t="s">
        <v>134</v>
      </c>
      <c r="B28" s="9" t="s">
        <v>135</v>
      </c>
      <c r="C28" s="9" t="s">
        <v>136</v>
      </c>
      <c r="D28" s="9" t="s">
        <v>137</v>
      </c>
      <c r="E28" s="9" t="s">
        <v>85</v>
      </c>
      <c r="F28" s="9" t="s">
        <v>138</v>
      </c>
    </row>
    <row r="29" spans="1:6" ht="8.1" customHeight="1" x14ac:dyDescent="0.25"/>
    <row r="30" spans="1:6" ht="44.45" customHeight="1" x14ac:dyDescent="0.25">
      <c r="A30" s="14" t="s">
        <v>139</v>
      </c>
      <c r="B30" s="14"/>
      <c r="C30" s="14"/>
      <c r="D30" s="14"/>
      <c r="E30" s="14"/>
      <c r="F30" s="14"/>
    </row>
    <row r="31" spans="1:6" ht="57.95" customHeight="1" x14ac:dyDescent="0.25">
      <c r="A31" s="14" t="s">
        <v>140</v>
      </c>
      <c r="B31" s="14"/>
      <c r="C31" s="14"/>
      <c r="D31" s="14"/>
      <c r="E31" s="14"/>
      <c r="F31" s="14"/>
    </row>
    <row r="32" spans="1:6" ht="17.45" customHeight="1" x14ac:dyDescent="0.25">
      <c r="A32" s="14" t="s">
        <v>32</v>
      </c>
      <c r="B32" s="14"/>
      <c r="C32" s="14"/>
      <c r="D32" s="14"/>
      <c r="E32" s="14"/>
      <c r="F32" s="14"/>
    </row>
    <row r="33" spans="1:6" ht="17.45" customHeight="1" x14ac:dyDescent="0.25">
      <c r="A33" s="14" t="s">
        <v>33</v>
      </c>
      <c r="B33" s="14"/>
      <c r="C33" s="14"/>
      <c r="D33" s="14"/>
      <c r="E33" s="14"/>
      <c r="F33" s="14"/>
    </row>
  </sheetData>
  <mergeCells count="6">
    <mergeCell ref="A33:F33"/>
    <mergeCell ref="A1:F1"/>
    <mergeCell ref="H1:I2"/>
    <mergeCell ref="A30:F30"/>
    <mergeCell ref="A31:F31"/>
    <mergeCell ref="A32:F32"/>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6"/>
  <sheetViews>
    <sheetView workbookViewId="0"/>
  </sheetViews>
  <sheetFormatPr baseColWidth="10" defaultRowHeight="15" x14ac:dyDescent="0.25"/>
  <cols>
    <col min="1" max="1" width="55.7109375" customWidth="1"/>
    <col min="2" max="2" width="47.5703125" customWidth="1"/>
    <col min="3" max="3" width="43.85546875" customWidth="1"/>
    <col min="4" max="4" width="27.140625" customWidth="1"/>
    <col min="5" max="5" width="23.5703125" customWidth="1"/>
    <col min="6" max="6" width="45.140625" customWidth="1"/>
    <col min="7" max="7" width="12.7109375" customWidth="1"/>
  </cols>
  <sheetData>
    <row r="1" spans="1:10" ht="26.1" customHeight="1" x14ac:dyDescent="0.35">
      <c r="A1" s="11" t="s">
        <v>141</v>
      </c>
      <c r="B1" s="12"/>
      <c r="C1" s="12"/>
      <c r="D1" s="12"/>
      <c r="E1" s="12"/>
      <c r="F1" s="12"/>
      <c r="G1" s="12"/>
      <c r="I1" s="13" t="str">
        <f>HYPERLINK("#'Sommaire'!A1", "Retour sommaire")</f>
        <v>Retour sommaire</v>
      </c>
      <c r="J1" s="13"/>
    </row>
    <row r="2" spans="1:10" ht="12" customHeight="1" x14ac:dyDescent="0.25">
      <c r="I2" s="13"/>
      <c r="J2" s="13"/>
    </row>
    <row r="3" spans="1:10" ht="15.75" x14ac:dyDescent="0.25">
      <c r="G3" s="10" t="s">
        <v>60</v>
      </c>
    </row>
    <row r="4" spans="1:10" ht="60" customHeight="1" x14ac:dyDescent="0.25">
      <c r="A4" s="4" t="s">
        <v>142</v>
      </c>
      <c r="B4" s="4" t="s">
        <v>13</v>
      </c>
      <c r="C4" s="4" t="s">
        <v>62</v>
      </c>
      <c r="D4" s="4" t="s">
        <v>63</v>
      </c>
      <c r="E4" s="4" t="s">
        <v>64</v>
      </c>
      <c r="F4" s="4" t="s">
        <v>52</v>
      </c>
      <c r="G4" s="4" t="s">
        <v>134</v>
      </c>
    </row>
    <row r="5" spans="1:10" ht="18" x14ac:dyDescent="0.25">
      <c r="A5" s="6" t="s">
        <v>143</v>
      </c>
      <c r="B5" s="8">
        <v>43</v>
      </c>
      <c r="C5" s="8">
        <v>5</v>
      </c>
      <c r="D5" s="8">
        <v>6</v>
      </c>
      <c r="E5" s="8">
        <v>1</v>
      </c>
      <c r="F5" s="8">
        <v>51</v>
      </c>
      <c r="G5" s="8">
        <v>106</v>
      </c>
    </row>
    <row r="6" spans="1:10" ht="18" x14ac:dyDescent="0.25">
      <c r="A6" s="6" t="s">
        <v>144</v>
      </c>
      <c r="B6" s="8">
        <v>364</v>
      </c>
      <c r="C6" s="8">
        <v>36</v>
      </c>
      <c r="D6" s="8">
        <v>29</v>
      </c>
      <c r="E6" s="8">
        <v>6</v>
      </c>
      <c r="F6" s="8">
        <v>28</v>
      </c>
      <c r="G6" s="8">
        <v>463</v>
      </c>
    </row>
    <row r="7" spans="1:10" ht="18" x14ac:dyDescent="0.25">
      <c r="A7" s="6" t="s">
        <v>145</v>
      </c>
      <c r="B7" s="8">
        <v>1413</v>
      </c>
      <c r="C7" s="8">
        <v>214</v>
      </c>
      <c r="D7" s="8">
        <v>147</v>
      </c>
      <c r="E7" s="8">
        <v>13</v>
      </c>
      <c r="F7" s="8">
        <v>137</v>
      </c>
      <c r="G7" s="8">
        <v>1924</v>
      </c>
    </row>
    <row r="8" spans="1:10" ht="18" x14ac:dyDescent="0.25">
      <c r="A8" s="6" t="s">
        <v>146</v>
      </c>
      <c r="B8" s="8">
        <v>43</v>
      </c>
      <c r="C8" s="8">
        <v>6</v>
      </c>
      <c r="D8" s="8">
        <v>2</v>
      </c>
      <c r="E8" s="8">
        <v>0</v>
      </c>
      <c r="F8" s="8">
        <v>10</v>
      </c>
      <c r="G8" s="8">
        <v>61</v>
      </c>
    </row>
    <row r="9" spans="1:10" ht="18" x14ac:dyDescent="0.25">
      <c r="A9" s="6" t="s">
        <v>147</v>
      </c>
      <c r="B9" s="8">
        <v>132</v>
      </c>
      <c r="C9" s="8">
        <v>19</v>
      </c>
      <c r="D9" s="8">
        <v>7</v>
      </c>
      <c r="E9" s="8">
        <v>2</v>
      </c>
      <c r="F9" s="8">
        <v>4</v>
      </c>
      <c r="G9" s="8">
        <v>164</v>
      </c>
    </row>
    <row r="10" spans="1:10" ht="18" x14ac:dyDescent="0.25">
      <c r="A10" s="6" t="s">
        <v>148</v>
      </c>
      <c r="B10" s="8">
        <v>276</v>
      </c>
      <c r="C10" s="8">
        <v>35</v>
      </c>
      <c r="D10" s="8">
        <v>9</v>
      </c>
      <c r="E10" s="8">
        <v>7</v>
      </c>
      <c r="F10" s="8">
        <v>11</v>
      </c>
      <c r="G10" s="8">
        <v>338</v>
      </c>
    </row>
    <row r="11" spans="1:10" ht="18" x14ac:dyDescent="0.25">
      <c r="A11" s="6" t="s">
        <v>149</v>
      </c>
      <c r="B11" s="8">
        <v>50</v>
      </c>
      <c r="C11" s="8">
        <v>18</v>
      </c>
      <c r="D11" s="8">
        <v>7</v>
      </c>
      <c r="E11" s="8">
        <v>3</v>
      </c>
      <c r="F11" s="8">
        <v>7</v>
      </c>
      <c r="G11" s="8">
        <v>85</v>
      </c>
    </row>
    <row r="12" spans="1:10" ht="18" x14ac:dyDescent="0.25">
      <c r="A12" s="7" t="s">
        <v>134</v>
      </c>
      <c r="B12" s="9">
        <v>2321</v>
      </c>
      <c r="C12" s="9">
        <v>333</v>
      </c>
      <c r="D12" s="9">
        <v>207</v>
      </c>
      <c r="E12" s="9">
        <v>32</v>
      </c>
      <c r="F12" s="9">
        <v>248</v>
      </c>
      <c r="G12" s="9">
        <v>3141</v>
      </c>
    </row>
    <row r="13" spans="1:10" ht="8.1" customHeight="1" x14ac:dyDescent="0.25"/>
    <row r="14" spans="1:10" ht="17.45" customHeight="1" x14ac:dyDescent="0.25">
      <c r="A14" s="14" t="s">
        <v>150</v>
      </c>
      <c r="B14" s="14"/>
      <c r="C14" s="14"/>
      <c r="D14" s="14"/>
      <c r="E14" s="14"/>
      <c r="F14" s="14"/>
      <c r="G14" s="14"/>
    </row>
    <row r="15" spans="1:10" ht="17.45" customHeight="1" x14ac:dyDescent="0.25">
      <c r="A15" s="14" t="s">
        <v>32</v>
      </c>
      <c r="B15" s="14"/>
      <c r="C15" s="14"/>
      <c r="D15" s="14"/>
      <c r="E15" s="14"/>
      <c r="F15" s="14"/>
      <c r="G15" s="14"/>
    </row>
    <row r="16" spans="1:10" ht="17.45" customHeight="1" x14ac:dyDescent="0.25">
      <c r="A16" s="14" t="s">
        <v>33</v>
      </c>
      <c r="B16" s="14"/>
      <c r="C16" s="14"/>
      <c r="D16" s="14"/>
      <c r="E16" s="14"/>
      <c r="F16" s="14"/>
      <c r="G16" s="14"/>
    </row>
  </sheetData>
  <mergeCells count="5">
    <mergeCell ref="A1:G1"/>
    <mergeCell ref="I1:J2"/>
    <mergeCell ref="A14:G14"/>
    <mergeCell ref="A15:G15"/>
    <mergeCell ref="A16:G16"/>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14"/>
  <sheetViews>
    <sheetView workbookViewId="0">
      <selection activeCell="I1" sqref="I1:J2"/>
    </sheetView>
  </sheetViews>
  <sheetFormatPr baseColWidth="10" defaultRowHeight="15" x14ac:dyDescent="0.25"/>
  <cols>
    <col min="1" max="1" width="55.7109375" customWidth="1"/>
    <col min="2" max="2" width="24.7109375" customWidth="1"/>
    <col min="3" max="3" width="22.28515625" customWidth="1"/>
    <col min="4" max="4" width="24.7109375" customWidth="1"/>
    <col min="5" max="5" width="17.5703125" customWidth="1"/>
    <col min="6" max="6" width="12.7109375" customWidth="1"/>
    <col min="7" max="7" width="29.5703125" customWidth="1"/>
  </cols>
  <sheetData>
    <row r="1" spans="1:10" ht="26.1" customHeight="1" x14ac:dyDescent="0.35">
      <c r="A1" s="11" t="s">
        <v>151</v>
      </c>
      <c r="B1" s="12"/>
      <c r="C1" s="12"/>
      <c r="D1" s="12"/>
      <c r="E1" s="12"/>
      <c r="F1" s="12"/>
      <c r="G1" s="12"/>
      <c r="I1" s="13" t="str">
        <f>HYPERLINK("#'Sommaire'!A1", "Retour sommaire")</f>
        <v>Retour sommaire</v>
      </c>
      <c r="J1" s="13"/>
    </row>
    <row r="2" spans="1:10" x14ac:dyDescent="0.25">
      <c r="I2" s="13"/>
      <c r="J2" s="13"/>
    </row>
    <row r="3" spans="1:10" ht="60" customHeight="1" x14ac:dyDescent="0.25">
      <c r="A3" s="4" t="s">
        <v>152</v>
      </c>
      <c r="B3" s="4" t="s">
        <v>153</v>
      </c>
      <c r="C3" s="4" t="s">
        <v>154</v>
      </c>
      <c r="D3" s="4" t="s">
        <v>155</v>
      </c>
      <c r="E3" s="4" t="s">
        <v>156</v>
      </c>
      <c r="F3" s="4" t="s">
        <v>157</v>
      </c>
      <c r="G3" s="4" t="s">
        <v>158</v>
      </c>
    </row>
    <row r="4" spans="1:10" ht="30" x14ac:dyDescent="0.25">
      <c r="A4" s="5" t="s">
        <v>8</v>
      </c>
      <c r="B4" s="5" t="s">
        <v>9</v>
      </c>
      <c r="C4" s="5" t="s">
        <v>159</v>
      </c>
      <c r="D4" s="5" t="s">
        <v>159</v>
      </c>
      <c r="E4" s="5" t="s">
        <v>159</v>
      </c>
      <c r="F4" s="5" t="s">
        <v>160</v>
      </c>
      <c r="G4" s="5" t="s">
        <v>160</v>
      </c>
    </row>
    <row r="5" spans="1:10" ht="18" x14ac:dyDescent="0.25">
      <c r="A5" s="6" t="s">
        <v>13</v>
      </c>
      <c r="B5" s="8" t="s">
        <v>135</v>
      </c>
      <c r="C5" s="8" t="s">
        <v>161</v>
      </c>
      <c r="D5" s="8" t="s">
        <v>162</v>
      </c>
      <c r="E5" s="8" t="s">
        <v>163</v>
      </c>
      <c r="F5" s="8" t="s">
        <v>164</v>
      </c>
      <c r="G5" s="8" t="s">
        <v>165</v>
      </c>
    </row>
    <row r="6" spans="1:10" ht="18" x14ac:dyDescent="0.25">
      <c r="A6" s="6" t="s">
        <v>62</v>
      </c>
      <c r="B6" s="8" t="s">
        <v>136</v>
      </c>
      <c r="C6" s="8" t="s">
        <v>166</v>
      </c>
      <c r="D6" s="8" t="s">
        <v>167</v>
      </c>
      <c r="E6" s="8" t="s">
        <v>168</v>
      </c>
      <c r="F6" s="8" t="s">
        <v>169</v>
      </c>
      <c r="G6" s="8" t="s">
        <v>170</v>
      </c>
    </row>
    <row r="7" spans="1:10" ht="18" x14ac:dyDescent="0.25">
      <c r="A7" s="6" t="s">
        <v>63</v>
      </c>
      <c r="B7" s="8" t="s">
        <v>137</v>
      </c>
      <c r="C7" s="8" t="s">
        <v>171</v>
      </c>
      <c r="D7" s="8" t="s">
        <v>172</v>
      </c>
      <c r="E7" s="8" t="s">
        <v>173</v>
      </c>
      <c r="F7" s="8" t="s">
        <v>174</v>
      </c>
      <c r="G7" s="8" t="s">
        <v>175</v>
      </c>
    </row>
    <row r="8" spans="1:10" ht="18" x14ac:dyDescent="0.25">
      <c r="A8" s="6" t="s">
        <v>64</v>
      </c>
      <c r="B8" s="8" t="s">
        <v>85</v>
      </c>
      <c r="C8" s="8" t="s">
        <v>176</v>
      </c>
      <c r="D8" s="8" t="s">
        <v>177</v>
      </c>
      <c r="E8" s="8" t="s">
        <v>178</v>
      </c>
      <c r="F8" s="8" t="s">
        <v>179</v>
      </c>
      <c r="G8" s="8" t="s">
        <v>180</v>
      </c>
    </row>
    <row r="9" spans="1:10" ht="18" x14ac:dyDescent="0.25">
      <c r="A9" s="6" t="s">
        <v>52</v>
      </c>
      <c r="B9" s="8" t="s">
        <v>138</v>
      </c>
      <c r="C9" s="8" t="s">
        <v>181</v>
      </c>
      <c r="D9" s="8" t="s">
        <v>100</v>
      </c>
      <c r="E9" s="8" t="s">
        <v>182</v>
      </c>
      <c r="F9" s="8" t="s">
        <v>183</v>
      </c>
      <c r="G9" s="8" t="s">
        <v>184</v>
      </c>
    </row>
    <row r="10" spans="1:10" ht="18" x14ac:dyDescent="0.25">
      <c r="A10" s="7" t="s">
        <v>185</v>
      </c>
      <c r="B10" s="9" t="s">
        <v>186</v>
      </c>
      <c r="C10" s="9" t="s">
        <v>187</v>
      </c>
      <c r="D10" s="9" t="s">
        <v>188</v>
      </c>
      <c r="E10" s="9" t="s">
        <v>189</v>
      </c>
      <c r="F10" s="9" t="s">
        <v>190</v>
      </c>
      <c r="G10" s="9" t="s">
        <v>191</v>
      </c>
    </row>
    <row r="11" spans="1:10" ht="8.1" customHeight="1" x14ac:dyDescent="0.25"/>
    <row r="12" spans="1:10" ht="57.95" customHeight="1" x14ac:dyDescent="0.25">
      <c r="A12" s="14" t="s">
        <v>192</v>
      </c>
      <c r="B12" s="14"/>
      <c r="C12" s="14"/>
      <c r="D12" s="14"/>
      <c r="E12" s="14"/>
      <c r="F12" s="14"/>
      <c r="G12" s="14"/>
    </row>
    <row r="13" spans="1:10" ht="17.45" customHeight="1" x14ac:dyDescent="0.25">
      <c r="A13" s="14" t="s">
        <v>32</v>
      </c>
      <c r="B13" s="14"/>
      <c r="C13" s="14"/>
      <c r="D13" s="14"/>
      <c r="E13" s="14"/>
      <c r="F13" s="14"/>
      <c r="G13" s="14"/>
    </row>
    <row r="14" spans="1:10" ht="17.45" customHeight="1" x14ac:dyDescent="0.25">
      <c r="A14" s="14" t="s">
        <v>33</v>
      </c>
      <c r="B14" s="14"/>
      <c r="C14" s="14"/>
      <c r="D14" s="14"/>
      <c r="E14" s="14"/>
      <c r="F14" s="14"/>
      <c r="G14" s="14"/>
    </row>
  </sheetData>
  <mergeCells count="5">
    <mergeCell ref="A1:G1"/>
    <mergeCell ref="I1:J2"/>
    <mergeCell ref="A12:G12"/>
    <mergeCell ref="A13:G13"/>
    <mergeCell ref="A14:G14"/>
  </mergeCells>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7"/>
  <sheetViews>
    <sheetView workbookViewId="0">
      <selection sqref="A1:G1"/>
    </sheetView>
  </sheetViews>
  <sheetFormatPr baseColWidth="10" defaultRowHeight="15" x14ac:dyDescent="0.25"/>
  <cols>
    <col min="1" max="1" width="55.7109375" customWidth="1"/>
    <col min="2" max="2" width="24.7109375" customWidth="1"/>
    <col min="3" max="3" width="22.28515625" customWidth="1"/>
    <col min="4" max="4" width="24.7109375" customWidth="1"/>
    <col min="5" max="5" width="17.5703125" customWidth="1"/>
    <col min="6" max="6" width="12.7109375" customWidth="1"/>
    <col min="7" max="7" width="29.5703125" customWidth="1"/>
  </cols>
  <sheetData>
    <row r="1" spans="1:10" ht="26.1" customHeight="1" x14ac:dyDescent="0.35">
      <c r="A1" s="11" t="s">
        <v>193</v>
      </c>
      <c r="B1" s="12"/>
      <c r="C1" s="12"/>
      <c r="D1" s="12"/>
      <c r="E1" s="12"/>
      <c r="F1" s="12"/>
      <c r="G1" s="12"/>
      <c r="I1" s="13" t="str">
        <f>HYPERLINK("#'Sommaire'!A1", "Retour sommaire")</f>
        <v>Retour sommaire</v>
      </c>
      <c r="J1" s="13"/>
    </row>
    <row r="2" spans="1:10" x14ac:dyDescent="0.25">
      <c r="I2" s="13"/>
      <c r="J2" s="13"/>
    </row>
    <row r="3" spans="1:10" ht="60" customHeight="1" x14ac:dyDescent="0.25">
      <c r="A3" s="4" t="s">
        <v>194</v>
      </c>
      <c r="B3" s="4" t="s">
        <v>153</v>
      </c>
      <c r="C3" s="4" t="s">
        <v>154</v>
      </c>
      <c r="D3" s="4" t="s">
        <v>155</v>
      </c>
      <c r="E3" s="4" t="s">
        <v>156</v>
      </c>
      <c r="F3" s="4" t="s">
        <v>157</v>
      </c>
      <c r="G3" s="4" t="s">
        <v>158</v>
      </c>
    </row>
    <row r="4" spans="1:10" ht="30" x14ac:dyDescent="0.25">
      <c r="A4" s="5" t="s">
        <v>8</v>
      </c>
      <c r="B4" s="5" t="s">
        <v>9</v>
      </c>
      <c r="C4" s="5" t="s">
        <v>159</v>
      </c>
      <c r="D4" s="5" t="s">
        <v>159</v>
      </c>
      <c r="E4" s="5" t="s">
        <v>159</v>
      </c>
      <c r="F4" s="5" t="s">
        <v>160</v>
      </c>
      <c r="G4" s="5" t="s">
        <v>160</v>
      </c>
    </row>
    <row r="5" spans="1:10" ht="18" x14ac:dyDescent="0.25">
      <c r="A5" s="6" t="s">
        <v>195</v>
      </c>
      <c r="B5" s="8" t="s">
        <v>196</v>
      </c>
      <c r="C5" s="8" t="s">
        <v>197</v>
      </c>
      <c r="D5" s="8" t="s">
        <v>198</v>
      </c>
      <c r="E5" s="8" t="s">
        <v>199</v>
      </c>
      <c r="F5" s="8" t="s">
        <v>200</v>
      </c>
      <c r="G5" s="8" t="s">
        <v>201</v>
      </c>
    </row>
    <row r="6" spans="1:10" ht="18" x14ac:dyDescent="0.25">
      <c r="A6" s="6" t="s">
        <v>202</v>
      </c>
      <c r="B6" s="8" t="s">
        <v>203</v>
      </c>
      <c r="C6" s="8" t="s">
        <v>204</v>
      </c>
      <c r="D6" s="8" t="s">
        <v>205</v>
      </c>
      <c r="E6" s="8" t="s">
        <v>206</v>
      </c>
      <c r="F6" s="8" t="s">
        <v>207</v>
      </c>
      <c r="G6" s="8" t="s">
        <v>208</v>
      </c>
    </row>
    <row r="7" spans="1:10" ht="18" x14ac:dyDescent="0.25">
      <c r="A7" s="6" t="s">
        <v>209</v>
      </c>
      <c r="B7" s="8" t="s">
        <v>210</v>
      </c>
      <c r="C7" s="8" t="s">
        <v>211</v>
      </c>
      <c r="D7" s="8" t="s">
        <v>212</v>
      </c>
      <c r="E7" s="8" t="s">
        <v>213</v>
      </c>
      <c r="F7" s="8" t="s">
        <v>214</v>
      </c>
      <c r="G7" s="8" t="s">
        <v>215</v>
      </c>
    </row>
    <row r="8" spans="1:10" ht="18" x14ac:dyDescent="0.25">
      <c r="A8" s="6" t="s">
        <v>216</v>
      </c>
      <c r="B8" s="8" t="s">
        <v>217</v>
      </c>
      <c r="C8" s="8" t="s">
        <v>218</v>
      </c>
      <c r="D8" s="8" t="s">
        <v>219</v>
      </c>
      <c r="E8" s="8" t="s">
        <v>220</v>
      </c>
      <c r="F8" s="8" t="s">
        <v>221</v>
      </c>
      <c r="G8" s="8" t="s">
        <v>222</v>
      </c>
    </row>
    <row r="9" spans="1:10" ht="18" x14ac:dyDescent="0.25">
      <c r="A9" s="6" t="s">
        <v>223</v>
      </c>
      <c r="B9" s="8" t="s">
        <v>103</v>
      </c>
      <c r="C9" s="8" t="s">
        <v>73</v>
      </c>
      <c r="D9" s="8" t="s">
        <v>69</v>
      </c>
      <c r="E9" s="8" t="s">
        <v>73</v>
      </c>
      <c r="F9" s="8" t="s">
        <v>98</v>
      </c>
      <c r="G9" s="8" t="s">
        <v>224</v>
      </c>
    </row>
    <row r="10" spans="1:10" ht="18" x14ac:dyDescent="0.25">
      <c r="A10" s="6" t="s">
        <v>225</v>
      </c>
      <c r="B10" s="8" t="s">
        <v>226</v>
      </c>
      <c r="C10" s="8" t="s">
        <v>227</v>
      </c>
      <c r="D10" s="8" t="s">
        <v>228</v>
      </c>
      <c r="E10" s="8" t="s">
        <v>229</v>
      </c>
      <c r="F10" s="8" t="s">
        <v>230</v>
      </c>
      <c r="G10" s="8" t="s">
        <v>231</v>
      </c>
    </row>
    <row r="11" spans="1:10" ht="18" x14ac:dyDescent="0.25">
      <c r="A11" s="6" t="s">
        <v>232</v>
      </c>
      <c r="B11" s="8" t="s">
        <v>182</v>
      </c>
      <c r="C11" s="8" t="s">
        <v>233</v>
      </c>
      <c r="D11" s="8" t="s">
        <v>234</v>
      </c>
      <c r="E11" s="8" t="s">
        <v>235</v>
      </c>
      <c r="F11" s="8" t="s">
        <v>236</v>
      </c>
      <c r="G11" s="8" t="s">
        <v>237</v>
      </c>
    </row>
    <row r="12" spans="1:10" ht="18" x14ac:dyDescent="0.25">
      <c r="A12" s="6" t="s">
        <v>238</v>
      </c>
      <c r="B12" s="8" t="s">
        <v>239</v>
      </c>
      <c r="C12" s="8" t="s">
        <v>240</v>
      </c>
      <c r="D12" s="8" t="s">
        <v>241</v>
      </c>
      <c r="E12" s="8" t="s">
        <v>242</v>
      </c>
      <c r="F12" s="8" t="s">
        <v>243</v>
      </c>
      <c r="G12" s="8" t="s">
        <v>244</v>
      </c>
    </row>
    <row r="13" spans="1:10" ht="18" x14ac:dyDescent="0.25">
      <c r="A13" s="7" t="s">
        <v>185</v>
      </c>
      <c r="B13" s="9" t="s">
        <v>245</v>
      </c>
      <c r="C13" s="9" t="s">
        <v>246</v>
      </c>
      <c r="D13" s="9" t="s">
        <v>247</v>
      </c>
      <c r="E13" s="9" t="s">
        <v>248</v>
      </c>
      <c r="F13" s="9" t="s">
        <v>164</v>
      </c>
      <c r="G13" s="9" t="s">
        <v>165</v>
      </c>
    </row>
    <row r="14" spans="1:10" ht="8.1" customHeight="1" x14ac:dyDescent="0.25"/>
    <row r="15" spans="1:10" ht="57.95" customHeight="1" x14ac:dyDescent="0.25">
      <c r="A15" s="14" t="s">
        <v>249</v>
      </c>
      <c r="B15" s="14"/>
      <c r="C15" s="14"/>
      <c r="D15" s="14"/>
      <c r="E15" s="14"/>
      <c r="F15" s="14"/>
      <c r="G15" s="14"/>
    </row>
    <row r="16" spans="1:10" ht="17.45" customHeight="1" x14ac:dyDescent="0.25">
      <c r="A16" s="14" t="s">
        <v>32</v>
      </c>
      <c r="B16" s="14"/>
      <c r="C16" s="14"/>
      <c r="D16" s="14"/>
      <c r="E16" s="14"/>
      <c r="F16" s="14"/>
      <c r="G16" s="14"/>
    </row>
    <row r="17" spans="1:7" ht="17.45" customHeight="1" x14ac:dyDescent="0.25">
      <c r="A17" s="14" t="s">
        <v>33</v>
      </c>
      <c r="B17" s="14"/>
      <c r="C17" s="14"/>
      <c r="D17" s="14"/>
      <c r="E17" s="14"/>
      <c r="F17" s="14"/>
      <c r="G17" s="14"/>
    </row>
  </sheetData>
  <mergeCells count="5">
    <mergeCell ref="A1:G1"/>
    <mergeCell ref="I1:J2"/>
    <mergeCell ref="A15:G15"/>
    <mergeCell ref="A16:G16"/>
    <mergeCell ref="A17:G17"/>
  </mergeCells>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26"/>
  <sheetViews>
    <sheetView workbookViewId="0">
      <selection sqref="A1:G1"/>
    </sheetView>
  </sheetViews>
  <sheetFormatPr baseColWidth="10" defaultRowHeight="15" x14ac:dyDescent="0.25"/>
  <cols>
    <col min="1" max="1" width="55.7109375" customWidth="1"/>
    <col min="2" max="2" width="24.7109375" customWidth="1"/>
    <col min="3" max="3" width="22.28515625" customWidth="1"/>
    <col min="4" max="4" width="24.7109375" customWidth="1"/>
    <col min="5" max="5" width="17.5703125" customWidth="1"/>
    <col min="6" max="6" width="12.7109375" customWidth="1"/>
    <col min="7" max="7" width="29.5703125" customWidth="1"/>
  </cols>
  <sheetData>
    <row r="1" spans="1:10" ht="26.1" customHeight="1" x14ac:dyDescent="0.35">
      <c r="A1" s="11" t="s">
        <v>250</v>
      </c>
      <c r="B1" s="12"/>
      <c r="C1" s="12"/>
      <c r="D1" s="12"/>
      <c r="E1" s="12"/>
      <c r="F1" s="12"/>
      <c r="G1" s="12"/>
      <c r="I1" s="13" t="str">
        <f>HYPERLINK("#'Sommaire'!A1", "Retour sommaire")</f>
        <v>Retour sommaire</v>
      </c>
      <c r="J1" s="13"/>
    </row>
    <row r="2" spans="1:10" x14ac:dyDescent="0.25">
      <c r="I2" s="13"/>
      <c r="J2" s="13"/>
    </row>
    <row r="3" spans="1:10" ht="60" customHeight="1" x14ac:dyDescent="0.25">
      <c r="A3" s="4" t="s">
        <v>194</v>
      </c>
      <c r="B3" s="4" t="s">
        <v>153</v>
      </c>
      <c r="C3" s="4" t="s">
        <v>154</v>
      </c>
      <c r="D3" s="4" t="s">
        <v>155</v>
      </c>
      <c r="E3" s="4" t="s">
        <v>156</v>
      </c>
      <c r="F3" s="4" t="s">
        <v>157</v>
      </c>
      <c r="G3" s="4" t="s">
        <v>158</v>
      </c>
    </row>
    <row r="4" spans="1:10" ht="30" x14ac:dyDescent="0.25">
      <c r="A4" s="5" t="s">
        <v>8</v>
      </c>
      <c r="B4" s="5" t="s">
        <v>9</v>
      </c>
      <c r="C4" s="5" t="s">
        <v>159</v>
      </c>
      <c r="D4" s="5" t="s">
        <v>159</v>
      </c>
      <c r="E4" s="5" t="s">
        <v>159</v>
      </c>
      <c r="F4" s="5" t="s">
        <v>160</v>
      </c>
      <c r="G4" s="5" t="s">
        <v>160</v>
      </c>
    </row>
    <row r="5" spans="1:10" ht="18" x14ac:dyDescent="0.25">
      <c r="A5" s="6" t="s">
        <v>251</v>
      </c>
      <c r="B5" s="8" t="s">
        <v>252</v>
      </c>
      <c r="C5" s="8" t="s">
        <v>253</v>
      </c>
      <c r="D5" s="8" t="s">
        <v>254</v>
      </c>
      <c r="E5" s="8" t="s">
        <v>255</v>
      </c>
      <c r="F5" s="8" t="s">
        <v>256</v>
      </c>
      <c r="G5" s="8" t="s">
        <v>257</v>
      </c>
    </row>
    <row r="6" spans="1:10" ht="18" x14ac:dyDescent="0.25">
      <c r="A6" s="6" t="s">
        <v>258</v>
      </c>
      <c r="B6" s="8" t="s">
        <v>259</v>
      </c>
      <c r="C6" s="8" t="s">
        <v>132</v>
      </c>
      <c r="D6" s="8" t="s">
        <v>260</v>
      </c>
      <c r="E6" s="8" t="s">
        <v>261</v>
      </c>
      <c r="F6" s="8" t="s">
        <v>262</v>
      </c>
      <c r="G6" s="8" t="s">
        <v>263</v>
      </c>
    </row>
    <row r="7" spans="1:10" ht="18" x14ac:dyDescent="0.25">
      <c r="A7" s="6" t="s">
        <v>264</v>
      </c>
      <c r="B7" s="8" t="s">
        <v>72</v>
      </c>
      <c r="C7" s="8" t="s">
        <v>265</v>
      </c>
      <c r="D7" s="8" t="s">
        <v>70</v>
      </c>
      <c r="E7" s="8" t="s">
        <v>266</v>
      </c>
      <c r="F7" s="8" t="s">
        <v>267</v>
      </c>
      <c r="G7" s="8" t="s">
        <v>268</v>
      </c>
    </row>
    <row r="8" spans="1:10" ht="18" x14ac:dyDescent="0.25">
      <c r="A8" s="6" t="s">
        <v>269</v>
      </c>
      <c r="B8" s="8" t="s">
        <v>270</v>
      </c>
      <c r="C8" s="8" t="s">
        <v>119</v>
      </c>
      <c r="D8" s="8" t="s">
        <v>91</v>
      </c>
      <c r="E8" s="8" t="s">
        <v>271</v>
      </c>
      <c r="F8" s="8" t="s">
        <v>254</v>
      </c>
      <c r="G8" s="8" t="s">
        <v>272</v>
      </c>
    </row>
    <row r="9" spans="1:10" ht="18" x14ac:dyDescent="0.25">
      <c r="A9" s="6" t="s">
        <v>273</v>
      </c>
      <c r="B9" s="8" t="s">
        <v>98</v>
      </c>
      <c r="C9" s="8" t="s">
        <v>75</v>
      </c>
      <c r="D9" s="8" t="s">
        <v>75</v>
      </c>
      <c r="E9" s="8" t="s">
        <v>75</v>
      </c>
      <c r="F9" s="8" t="s">
        <v>75</v>
      </c>
      <c r="G9" s="8" t="s">
        <v>75</v>
      </c>
    </row>
    <row r="10" spans="1:10" ht="18" x14ac:dyDescent="0.25">
      <c r="A10" s="6" t="s">
        <v>274</v>
      </c>
      <c r="B10" s="8" t="s">
        <v>275</v>
      </c>
      <c r="C10" s="8" t="s">
        <v>265</v>
      </c>
      <c r="D10" s="8" t="s">
        <v>85</v>
      </c>
      <c r="E10" s="8" t="s">
        <v>276</v>
      </c>
      <c r="F10" s="8" t="s">
        <v>277</v>
      </c>
      <c r="G10" s="8" t="s">
        <v>278</v>
      </c>
    </row>
    <row r="11" spans="1:10" ht="18" x14ac:dyDescent="0.25">
      <c r="A11" s="6" t="s">
        <v>279</v>
      </c>
      <c r="B11" s="8" t="s">
        <v>108</v>
      </c>
      <c r="C11" s="8" t="s">
        <v>76</v>
      </c>
      <c r="D11" s="8" t="s">
        <v>69</v>
      </c>
      <c r="E11" s="8" t="s">
        <v>76</v>
      </c>
      <c r="F11" s="8" t="s">
        <v>75</v>
      </c>
      <c r="G11" s="8" t="s">
        <v>75</v>
      </c>
    </row>
    <row r="12" spans="1:10" ht="18" x14ac:dyDescent="0.25">
      <c r="A12" s="6" t="s">
        <v>280</v>
      </c>
      <c r="B12" s="8" t="s">
        <v>67</v>
      </c>
      <c r="C12" s="8" t="s">
        <v>281</v>
      </c>
      <c r="D12" s="8" t="s">
        <v>76</v>
      </c>
      <c r="E12" s="8" t="s">
        <v>282</v>
      </c>
      <c r="F12" s="8" t="s">
        <v>283</v>
      </c>
      <c r="G12" s="8" t="s">
        <v>284</v>
      </c>
    </row>
    <row r="13" spans="1:10" ht="18" x14ac:dyDescent="0.25">
      <c r="A13" s="6" t="s">
        <v>285</v>
      </c>
      <c r="B13" s="8" t="s">
        <v>286</v>
      </c>
      <c r="C13" s="8" t="s">
        <v>287</v>
      </c>
      <c r="D13" s="8" t="s">
        <v>275</v>
      </c>
      <c r="E13" s="8" t="s">
        <v>288</v>
      </c>
      <c r="F13" s="8" t="s">
        <v>289</v>
      </c>
      <c r="G13" s="8" t="s">
        <v>290</v>
      </c>
    </row>
    <row r="14" spans="1:10" ht="18" x14ac:dyDescent="0.25">
      <c r="A14" s="6" t="s">
        <v>291</v>
      </c>
      <c r="B14" s="8" t="s">
        <v>108</v>
      </c>
      <c r="C14" s="8" t="s">
        <v>75</v>
      </c>
      <c r="D14" s="8" t="s">
        <v>69</v>
      </c>
      <c r="E14" s="8" t="s">
        <v>75</v>
      </c>
      <c r="F14" s="8" t="s">
        <v>111</v>
      </c>
      <c r="G14" s="8" t="s">
        <v>98</v>
      </c>
    </row>
    <row r="15" spans="1:10" ht="18" x14ac:dyDescent="0.25">
      <c r="A15" s="6" t="s">
        <v>292</v>
      </c>
      <c r="B15" s="8" t="s">
        <v>91</v>
      </c>
      <c r="C15" s="8" t="s">
        <v>293</v>
      </c>
      <c r="D15" s="8" t="s">
        <v>69</v>
      </c>
      <c r="E15" s="8" t="s">
        <v>293</v>
      </c>
      <c r="F15" s="8" t="s">
        <v>111</v>
      </c>
      <c r="G15" s="8" t="s">
        <v>294</v>
      </c>
    </row>
    <row r="16" spans="1:10" ht="18" x14ac:dyDescent="0.25">
      <c r="A16" s="6" t="s">
        <v>295</v>
      </c>
      <c r="B16" s="8" t="s">
        <v>79</v>
      </c>
      <c r="C16" s="8" t="s">
        <v>260</v>
      </c>
      <c r="D16" s="8" t="s">
        <v>75</v>
      </c>
      <c r="E16" s="8" t="s">
        <v>75</v>
      </c>
      <c r="F16" s="8" t="s">
        <v>127</v>
      </c>
      <c r="G16" s="8" t="s">
        <v>296</v>
      </c>
    </row>
    <row r="17" spans="1:7" ht="18" x14ac:dyDescent="0.25">
      <c r="A17" s="6" t="s">
        <v>297</v>
      </c>
      <c r="B17" s="8" t="s">
        <v>298</v>
      </c>
      <c r="C17" s="8" t="s">
        <v>299</v>
      </c>
      <c r="D17" s="8" t="s">
        <v>70</v>
      </c>
      <c r="E17" s="8" t="s">
        <v>300</v>
      </c>
      <c r="F17" s="8" t="s">
        <v>132</v>
      </c>
      <c r="G17" s="8" t="s">
        <v>301</v>
      </c>
    </row>
    <row r="18" spans="1:7" ht="18" x14ac:dyDescent="0.25">
      <c r="A18" s="6" t="s">
        <v>302</v>
      </c>
      <c r="B18" s="8" t="s">
        <v>303</v>
      </c>
      <c r="C18" s="8" t="s">
        <v>304</v>
      </c>
      <c r="D18" s="8" t="s">
        <v>305</v>
      </c>
      <c r="E18" s="8" t="s">
        <v>306</v>
      </c>
      <c r="F18" s="8" t="s">
        <v>307</v>
      </c>
      <c r="G18" s="8" t="s">
        <v>308</v>
      </c>
    </row>
    <row r="19" spans="1:7" ht="18" x14ac:dyDescent="0.25">
      <c r="A19" s="6" t="s">
        <v>309</v>
      </c>
      <c r="B19" s="8" t="s">
        <v>68</v>
      </c>
      <c r="C19" s="8" t="s">
        <v>310</v>
      </c>
      <c r="D19" s="8" t="s">
        <v>111</v>
      </c>
      <c r="E19" s="8" t="s">
        <v>311</v>
      </c>
      <c r="F19" s="8" t="s">
        <v>312</v>
      </c>
      <c r="G19" s="8" t="s">
        <v>313</v>
      </c>
    </row>
    <row r="20" spans="1:7" ht="18" x14ac:dyDescent="0.25">
      <c r="A20" s="6" t="s">
        <v>238</v>
      </c>
      <c r="B20" s="8" t="s">
        <v>67</v>
      </c>
      <c r="C20" s="8" t="s">
        <v>286</v>
      </c>
      <c r="D20" s="8" t="s">
        <v>108</v>
      </c>
      <c r="E20" s="8" t="s">
        <v>314</v>
      </c>
      <c r="F20" s="8" t="s">
        <v>260</v>
      </c>
      <c r="G20" s="8" t="s">
        <v>315</v>
      </c>
    </row>
    <row r="21" spans="1:7" ht="18" x14ac:dyDescent="0.25">
      <c r="A21" s="6" t="s">
        <v>316</v>
      </c>
      <c r="B21" s="8" t="s">
        <v>84</v>
      </c>
      <c r="C21" s="8" t="s">
        <v>299</v>
      </c>
      <c r="D21" s="8" t="s">
        <v>317</v>
      </c>
      <c r="E21" s="8" t="s">
        <v>318</v>
      </c>
      <c r="F21" s="8" t="s">
        <v>319</v>
      </c>
      <c r="G21" s="8" t="s">
        <v>320</v>
      </c>
    </row>
    <row r="22" spans="1:7" ht="18" x14ac:dyDescent="0.25">
      <c r="A22" s="7" t="s">
        <v>185</v>
      </c>
      <c r="B22" s="9" t="s">
        <v>321</v>
      </c>
      <c r="C22" s="9" t="s">
        <v>322</v>
      </c>
      <c r="D22" s="9" t="s">
        <v>323</v>
      </c>
      <c r="E22" s="9" t="s">
        <v>324</v>
      </c>
      <c r="F22" s="9" t="s">
        <v>325</v>
      </c>
      <c r="G22" s="9" t="s">
        <v>326</v>
      </c>
    </row>
    <row r="23" spans="1:7" ht="8.1" customHeight="1" x14ac:dyDescent="0.25"/>
    <row r="24" spans="1:7" ht="57.95" customHeight="1" x14ac:dyDescent="0.25">
      <c r="A24" s="14" t="s">
        <v>327</v>
      </c>
      <c r="B24" s="14"/>
      <c r="C24" s="14"/>
      <c r="D24" s="14"/>
      <c r="E24" s="14"/>
      <c r="F24" s="14"/>
      <c r="G24" s="14"/>
    </row>
    <row r="25" spans="1:7" ht="17.45" customHeight="1" x14ac:dyDescent="0.25">
      <c r="A25" s="14" t="s">
        <v>32</v>
      </c>
      <c r="B25" s="14"/>
      <c r="C25" s="14"/>
      <c r="D25" s="14"/>
      <c r="E25" s="14"/>
      <c r="F25" s="14"/>
      <c r="G25" s="14"/>
    </row>
    <row r="26" spans="1:7" ht="17.45" customHeight="1" x14ac:dyDescent="0.25">
      <c r="A26" s="14" t="s">
        <v>33</v>
      </c>
      <c r="B26" s="14"/>
      <c r="C26" s="14"/>
      <c r="D26" s="14"/>
      <c r="E26" s="14"/>
      <c r="F26" s="14"/>
      <c r="G26" s="14"/>
    </row>
  </sheetData>
  <mergeCells count="5">
    <mergeCell ref="A1:G1"/>
    <mergeCell ref="I1:J2"/>
    <mergeCell ref="A24:G24"/>
    <mergeCell ref="A25:G25"/>
    <mergeCell ref="A26:G26"/>
  </mergeCells>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3"/>
  <sheetViews>
    <sheetView workbookViewId="0">
      <selection sqref="A1:G1"/>
    </sheetView>
  </sheetViews>
  <sheetFormatPr baseColWidth="10" defaultRowHeight="15" x14ac:dyDescent="0.25"/>
  <cols>
    <col min="1" max="1" width="55.7109375" customWidth="1"/>
    <col min="2" max="2" width="24.7109375" customWidth="1"/>
    <col min="3" max="3" width="22.28515625" customWidth="1"/>
    <col min="4" max="4" width="24.7109375" customWidth="1"/>
    <col min="5" max="5" width="17.5703125" customWidth="1"/>
    <col min="6" max="6" width="12.7109375" customWidth="1"/>
    <col min="7" max="7" width="29.5703125" customWidth="1"/>
  </cols>
  <sheetData>
    <row r="1" spans="1:10" ht="26.1" customHeight="1" x14ac:dyDescent="0.35">
      <c r="A1" s="11" t="s">
        <v>328</v>
      </c>
      <c r="B1" s="12"/>
      <c r="C1" s="12"/>
      <c r="D1" s="12"/>
      <c r="E1" s="12"/>
      <c r="F1" s="12"/>
      <c r="G1" s="12"/>
      <c r="I1" s="13" t="str">
        <f>HYPERLINK("#'Sommaire'!A1", "Retour sommaire")</f>
        <v>Retour sommaire</v>
      </c>
      <c r="J1" s="13"/>
    </row>
    <row r="2" spans="1:10" x14ac:dyDescent="0.25">
      <c r="I2" s="13"/>
      <c r="J2" s="13"/>
    </row>
    <row r="3" spans="1:10" ht="60" customHeight="1" x14ac:dyDescent="0.25">
      <c r="A3" s="4" t="s">
        <v>194</v>
      </c>
      <c r="B3" s="4" t="s">
        <v>153</v>
      </c>
      <c r="C3" s="4" t="s">
        <v>154</v>
      </c>
      <c r="D3" s="4" t="s">
        <v>155</v>
      </c>
      <c r="E3" s="4" t="s">
        <v>156</v>
      </c>
      <c r="F3" s="4" t="s">
        <v>157</v>
      </c>
      <c r="G3" s="4" t="s">
        <v>158</v>
      </c>
    </row>
    <row r="4" spans="1:10" ht="30" x14ac:dyDescent="0.25">
      <c r="A4" s="5" t="s">
        <v>8</v>
      </c>
      <c r="B4" s="5" t="s">
        <v>9</v>
      </c>
      <c r="C4" s="5" t="s">
        <v>159</v>
      </c>
      <c r="D4" s="5" t="s">
        <v>159</v>
      </c>
      <c r="E4" s="5" t="s">
        <v>159</v>
      </c>
      <c r="F4" s="5" t="s">
        <v>160</v>
      </c>
      <c r="G4" s="5" t="s">
        <v>160</v>
      </c>
    </row>
    <row r="5" spans="1:10" ht="18" x14ac:dyDescent="0.25">
      <c r="A5" s="6" t="s">
        <v>251</v>
      </c>
      <c r="B5" s="8" t="s">
        <v>260</v>
      </c>
      <c r="C5" s="8" t="s">
        <v>329</v>
      </c>
      <c r="D5" s="8" t="s">
        <v>103</v>
      </c>
      <c r="E5" s="8" t="s">
        <v>130</v>
      </c>
      <c r="F5" s="8" t="s">
        <v>293</v>
      </c>
      <c r="G5" s="8" t="s">
        <v>330</v>
      </c>
    </row>
    <row r="6" spans="1:10" ht="18" x14ac:dyDescent="0.25">
      <c r="A6" s="6" t="s">
        <v>258</v>
      </c>
      <c r="B6" s="8" t="s">
        <v>103</v>
      </c>
      <c r="C6" s="8" t="s">
        <v>98</v>
      </c>
      <c r="D6" s="8" t="s">
        <v>69</v>
      </c>
      <c r="E6" s="8" t="s">
        <v>98</v>
      </c>
      <c r="F6" s="8" t="s">
        <v>98</v>
      </c>
      <c r="G6" s="8" t="s">
        <v>224</v>
      </c>
    </row>
    <row r="7" spans="1:10" ht="18" x14ac:dyDescent="0.25">
      <c r="A7" s="6" t="s">
        <v>264</v>
      </c>
      <c r="B7" s="8" t="s">
        <v>331</v>
      </c>
      <c r="C7" s="8" t="s">
        <v>332</v>
      </c>
      <c r="D7" s="8" t="s">
        <v>298</v>
      </c>
      <c r="E7" s="8" t="s">
        <v>265</v>
      </c>
      <c r="F7" s="8" t="s">
        <v>87</v>
      </c>
      <c r="G7" s="8" t="s">
        <v>333</v>
      </c>
    </row>
    <row r="8" spans="1:10" ht="18" x14ac:dyDescent="0.25">
      <c r="A8" s="6" t="s">
        <v>269</v>
      </c>
      <c r="B8" s="8" t="s">
        <v>103</v>
      </c>
      <c r="C8" s="8" t="s">
        <v>98</v>
      </c>
      <c r="D8" s="8" t="s">
        <v>69</v>
      </c>
      <c r="E8" s="8" t="s">
        <v>98</v>
      </c>
      <c r="F8" s="8" t="s">
        <v>103</v>
      </c>
      <c r="G8" s="8" t="s">
        <v>334</v>
      </c>
    </row>
    <row r="9" spans="1:10" ht="18" x14ac:dyDescent="0.25">
      <c r="A9" s="6" t="s">
        <v>273</v>
      </c>
      <c r="B9" s="8" t="s">
        <v>75</v>
      </c>
      <c r="C9" s="8" t="s">
        <v>75</v>
      </c>
      <c r="D9" s="8" t="s">
        <v>75</v>
      </c>
      <c r="E9" s="8" t="s">
        <v>75</v>
      </c>
      <c r="F9" s="8" t="s">
        <v>75</v>
      </c>
      <c r="G9" s="8" t="s">
        <v>75</v>
      </c>
    </row>
    <row r="10" spans="1:10" ht="18" x14ac:dyDescent="0.25">
      <c r="A10" s="6" t="s">
        <v>274</v>
      </c>
      <c r="B10" s="8" t="s">
        <v>98</v>
      </c>
      <c r="C10" s="8" t="s">
        <v>88</v>
      </c>
      <c r="D10" s="8" t="s">
        <v>69</v>
      </c>
      <c r="E10" s="8" t="s">
        <v>88</v>
      </c>
      <c r="F10" s="8" t="s">
        <v>98</v>
      </c>
      <c r="G10" s="8" t="s">
        <v>334</v>
      </c>
    </row>
    <row r="11" spans="1:10" ht="18" x14ac:dyDescent="0.25">
      <c r="A11" s="6" t="s">
        <v>285</v>
      </c>
      <c r="B11" s="8" t="s">
        <v>88</v>
      </c>
      <c r="C11" s="8" t="s">
        <v>67</v>
      </c>
      <c r="D11" s="8" t="s">
        <v>69</v>
      </c>
      <c r="E11" s="8" t="s">
        <v>67</v>
      </c>
      <c r="F11" s="8" t="s">
        <v>79</v>
      </c>
      <c r="G11" s="8" t="s">
        <v>224</v>
      </c>
    </row>
    <row r="12" spans="1:10" ht="18" x14ac:dyDescent="0.25">
      <c r="A12" s="6" t="s">
        <v>292</v>
      </c>
      <c r="B12" s="8" t="s">
        <v>75</v>
      </c>
      <c r="C12" s="8" t="s">
        <v>75</v>
      </c>
      <c r="D12" s="8" t="s">
        <v>75</v>
      </c>
      <c r="E12" s="8" t="s">
        <v>75</v>
      </c>
      <c r="F12" s="8" t="s">
        <v>75</v>
      </c>
      <c r="G12" s="8" t="s">
        <v>75</v>
      </c>
    </row>
    <row r="13" spans="1:10" ht="18" x14ac:dyDescent="0.25">
      <c r="A13" s="6" t="s">
        <v>295</v>
      </c>
      <c r="B13" s="8" t="s">
        <v>75</v>
      </c>
      <c r="C13" s="8" t="s">
        <v>75</v>
      </c>
      <c r="D13" s="8" t="s">
        <v>75</v>
      </c>
      <c r="E13" s="8" t="s">
        <v>75</v>
      </c>
      <c r="F13" s="8" t="s">
        <v>75</v>
      </c>
      <c r="G13" s="8" t="s">
        <v>75</v>
      </c>
    </row>
    <row r="14" spans="1:10" ht="18" x14ac:dyDescent="0.25">
      <c r="A14" s="6" t="s">
        <v>297</v>
      </c>
      <c r="B14" s="8" t="s">
        <v>108</v>
      </c>
      <c r="C14" s="8" t="s">
        <v>125</v>
      </c>
      <c r="D14" s="8" t="s">
        <v>75</v>
      </c>
      <c r="E14" s="8" t="s">
        <v>75</v>
      </c>
      <c r="F14" s="8" t="s">
        <v>79</v>
      </c>
      <c r="G14" s="8" t="s">
        <v>335</v>
      </c>
    </row>
    <row r="15" spans="1:10" ht="18" x14ac:dyDescent="0.25">
      <c r="A15" s="6" t="s">
        <v>302</v>
      </c>
      <c r="B15" s="8" t="s">
        <v>331</v>
      </c>
      <c r="C15" s="8" t="s">
        <v>85</v>
      </c>
      <c r="D15" s="8" t="s">
        <v>103</v>
      </c>
      <c r="E15" s="8" t="s">
        <v>314</v>
      </c>
      <c r="F15" s="8" t="s">
        <v>130</v>
      </c>
      <c r="G15" s="8" t="s">
        <v>336</v>
      </c>
    </row>
    <row r="16" spans="1:10" ht="18" x14ac:dyDescent="0.25">
      <c r="A16" s="6" t="s">
        <v>309</v>
      </c>
      <c r="B16" s="8" t="s">
        <v>337</v>
      </c>
      <c r="C16" s="8" t="s">
        <v>338</v>
      </c>
      <c r="D16" s="8" t="s">
        <v>73</v>
      </c>
      <c r="E16" s="8" t="s">
        <v>339</v>
      </c>
      <c r="F16" s="8" t="s">
        <v>239</v>
      </c>
      <c r="G16" s="8" t="s">
        <v>340</v>
      </c>
    </row>
    <row r="17" spans="1:7" ht="18" x14ac:dyDescent="0.25">
      <c r="A17" s="6" t="s">
        <v>238</v>
      </c>
      <c r="B17" s="8" t="s">
        <v>341</v>
      </c>
      <c r="C17" s="8" t="s">
        <v>342</v>
      </c>
      <c r="D17" s="8" t="s">
        <v>73</v>
      </c>
      <c r="E17" s="8" t="s">
        <v>343</v>
      </c>
      <c r="F17" s="8" t="s">
        <v>102</v>
      </c>
      <c r="G17" s="8" t="s">
        <v>344</v>
      </c>
    </row>
    <row r="18" spans="1:7" ht="18" x14ac:dyDescent="0.25">
      <c r="A18" s="6" t="s">
        <v>316</v>
      </c>
      <c r="B18" s="8" t="s">
        <v>133</v>
      </c>
      <c r="C18" s="8" t="s">
        <v>254</v>
      </c>
      <c r="D18" s="8" t="s">
        <v>75</v>
      </c>
      <c r="E18" s="8" t="s">
        <v>75</v>
      </c>
      <c r="F18" s="8" t="s">
        <v>345</v>
      </c>
      <c r="G18" s="8" t="s">
        <v>346</v>
      </c>
    </row>
    <row r="19" spans="1:7" ht="18" x14ac:dyDescent="0.25">
      <c r="A19" s="7" t="s">
        <v>185</v>
      </c>
      <c r="B19" s="9" t="s">
        <v>138</v>
      </c>
      <c r="C19" s="9" t="s">
        <v>347</v>
      </c>
      <c r="D19" s="9" t="s">
        <v>100</v>
      </c>
      <c r="E19" s="9" t="s">
        <v>348</v>
      </c>
      <c r="F19" s="9" t="s">
        <v>183</v>
      </c>
      <c r="G19" s="9" t="s">
        <v>184</v>
      </c>
    </row>
    <row r="20" spans="1:7" ht="8.1" customHeight="1" x14ac:dyDescent="0.25"/>
    <row r="21" spans="1:7" ht="57.95" customHeight="1" x14ac:dyDescent="0.25">
      <c r="A21" s="14" t="s">
        <v>349</v>
      </c>
      <c r="B21" s="14"/>
      <c r="C21" s="14"/>
      <c r="D21" s="14"/>
      <c r="E21" s="14"/>
      <c r="F21" s="14"/>
      <c r="G21" s="14"/>
    </row>
    <row r="22" spans="1:7" ht="17.45" customHeight="1" x14ac:dyDescent="0.25">
      <c r="A22" s="14" t="s">
        <v>32</v>
      </c>
      <c r="B22" s="14"/>
      <c r="C22" s="14"/>
      <c r="D22" s="14"/>
      <c r="E22" s="14"/>
      <c r="F22" s="14"/>
      <c r="G22" s="14"/>
    </row>
    <row r="23" spans="1:7" ht="17.45" customHeight="1" x14ac:dyDescent="0.25">
      <c r="A23" s="14" t="s">
        <v>33</v>
      </c>
      <c r="B23" s="14"/>
      <c r="C23" s="14"/>
      <c r="D23" s="14"/>
      <c r="E23" s="14"/>
      <c r="F23" s="14"/>
      <c r="G23" s="14"/>
    </row>
  </sheetData>
  <mergeCells count="5">
    <mergeCell ref="A1:G1"/>
    <mergeCell ref="I1:J2"/>
    <mergeCell ref="A21:G21"/>
    <mergeCell ref="A22:G22"/>
    <mergeCell ref="A23:G23"/>
  </mergeCells>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21"/>
  <sheetViews>
    <sheetView workbookViewId="0">
      <selection sqref="A1:F1"/>
    </sheetView>
  </sheetViews>
  <sheetFormatPr baseColWidth="10" defaultRowHeight="15" x14ac:dyDescent="0.25"/>
  <cols>
    <col min="1" max="1" width="55.7109375" customWidth="1"/>
    <col min="2" max="2" width="47.5703125" customWidth="1"/>
    <col min="3" max="3" width="45.140625" customWidth="1"/>
    <col min="4" max="4" width="43.85546875" customWidth="1"/>
    <col min="5" max="5" width="27.140625" customWidth="1"/>
    <col min="6" max="6" width="23.5703125" customWidth="1"/>
  </cols>
  <sheetData>
    <row r="1" spans="1:9" ht="26.1" customHeight="1" x14ac:dyDescent="0.35">
      <c r="A1" s="11" t="s">
        <v>350</v>
      </c>
      <c r="B1" s="12"/>
      <c r="C1" s="12"/>
      <c r="D1" s="12"/>
      <c r="E1" s="12"/>
      <c r="F1" s="12"/>
      <c r="H1" s="13" t="str">
        <f>HYPERLINK("#'Sommaire'!A1", "Retour sommaire")</f>
        <v>Retour sommaire</v>
      </c>
      <c r="I1" s="13"/>
    </row>
    <row r="2" spans="1:9" ht="12" customHeight="1" x14ac:dyDescent="0.25">
      <c r="H2" s="13"/>
      <c r="I2" s="13"/>
    </row>
    <row r="3" spans="1:9" ht="15.75" x14ac:dyDescent="0.25">
      <c r="F3" s="10" t="s">
        <v>351</v>
      </c>
    </row>
    <row r="4" spans="1:9" ht="60" customHeight="1" x14ac:dyDescent="0.25">
      <c r="A4" s="4" t="s">
        <v>352</v>
      </c>
      <c r="B4" s="4" t="s">
        <v>13</v>
      </c>
      <c r="C4" s="4" t="s">
        <v>52</v>
      </c>
      <c r="D4" s="4" t="s">
        <v>62</v>
      </c>
      <c r="E4" s="4" t="s">
        <v>63</v>
      </c>
      <c r="F4" s="4" t="s">
        <v>64</v>
      </c>
    </row>
    <row r="5" spans="1:9" ht="18" x14ac:dyDescent="0.25">
      <c r="A5" s="6" t="s">
        <v>353</v>
      </c>
      <c r="B5" s="8" t="s">
        <v>67</v>
      </c>
      <c r="C5" s="8" t="s">
        <v>69</v>
      </c>
      <c r="D5" s="8" t="s">
        <v>69</v>
      </c>
      <c r="E5" s="8" t="s">
        <v>75</v>
      </c>
      <c r="F5" s="8" t="s">
        <v>69</v>
      </c>
    </row>
    <row r="6" spans="1:9" ht="18" x14ac:dyDescent="0.25">
      <c r="A6" s="6" t="s">
        <v>354</v>
      </c>
      <c r="B6" s="8" t="s">
        <v>355</v>
      </c>
      <c r="C6" s="8" t="s">
        <v>75</v>
      </c>
      <c r="D6" s="8" t="s">
        <v>67</v>
      </c>
      <c r="E6" s="8" t="s">
        <v>75</v>
      </c>
      <c r="F6" s="8" t="s">
        <v>75</v>
      </c>
    </row>
    <row r="7" spans="1:9" ht="18" x14ac:dyDescent="0.25">
      <c r="A7" s="6" t="s">
        <v>356</v>
      </c>
      <c r="B7" s="8" t="s">
        <v>357</v>
      </c>
      <c r="C7" s="8" t="s">
        <v>75</v>
      </c>
      <c r="D7" s="8" t="s">
        <v>67</v>
      </c>
      <c r="E7" s="8" t="s">
        <v>108</v>
      </c>
      <c r="F7" s="8" t="s">
        <v>69</v>
      </c>
    </row>
    <row r="8" spans="1:9" ht="18" x14ac:dyDescent="0.25">
      <c r="A8" s="6" t="s">
        <v>358</v>
      </c>
      <c r="B8" s="8" t="s">
        <v>359</v>
      </c>
      <c r="C8" s="8" t="s">
        <v>83</v>
      </c>
      <c r="D8" s="8" t="s">
        <v>286</v>
      </c>
      <c r="E8" s="8" t="s">
        <v>88</v>
      </c>
      <c r="F8" s="8" t="s">
        <v>69</v>
      </c>
    </row>
    <row r="9" spans="1:9" ht="18" x14ac:dyDescent="0.25">
      <c r="A9" s="6" t="s">
        <v>360</v>
      </c>
      <c r="B9" s="8" t="s">
        <v>361</v>
      </c>
      <c r="C9" s="8" t="s">
        <v>70</v>
      </c>
      <c r="D9" s="8" t="s">
        <v>270</v>
      </c>
      <c r="E9" s="8" t="s">
        <v>127</v>
      </c>
      <c r="F9" s="8" t="s">
        <v>103</v>
      </c>
    </row>
    <row r="10" spans="1:9" ht="18" x14ac:dyDescent="0.25">
      <c r="A10" s="6" t="s">
        <v>362</v>
      </c>
      <c r="B10" s="8" t="s">
        <v>363</v>
      </c>
      <c r="C10" s="8" t="s">
        <v>364</v>
      </c>
      <c r="D10" s="8" t="s">
        <v>130</v>
      </c>
      <c r="E10" s="8" t="s">
        <v>127</v>
      </c>
      <c r="F10" s="8" t="s">
        <v>75</v>
      </c>
    </row>
    <row r="11" spans="1:9" ht="18" x14ac:dyDescent="0.25">
      <c r="A11" s="6" t="s">
        <v>365</v>
      </c>
      <c r="B11" s="8" t="s">
        <v>366</v>
      </c>
      <c r="C11" s="8" t="s">
        <v>260</v>
      </c>
      <c r="D11" s="8" t="s">
        <v>298</v>
      </c>
      <c r="E11" s="8" t="s">
        <v>76</v>
      </c>
      <c r="F11" s="8" t="s">
        <v>75</v>
      </c>
    </row>
    <row r="12" spans="1:9" ht="18" x14ac:dyDescent="0.25">
      <c r="A12" s="6" t="s">
        <v>367</v>
      </c>
      <c r="B12" s="8" t="s">
        <v>368</v>
      </c>
      <c r="C12" s="8" t="s">
        <v>74</v>
      </c>
      <c r="D12" s="8" t="s">
        <v>331</v>
      </c>
      <c r="E12" s="8" t="s">
        <v>260</v>
      </c>
      <c r="F12" s="8" t="s">
        <v>98</v>
      </c>
    </row>
    <row r="13" spans="1:9" ht="18" x14ac:dyDescent="0.25">
      <c r="A13" s="6" t="s">
        <v>369</v>
      </c>
      <c r="B13" s="8" t="s">
        <v>370</v>
      </c>
      <c r="C13" s="8" t="s">
        <v>125</v>
      </c>
      <c r="D13" s="8" t="s">
        <v>283</v>
      </c>
      <c r="E13" s="8" t="s">
        <v>74</v>
      </c>
      <c r="F13" s="8" t="s">
        <v>103</v>
      </c>
    </row>
    <row r="14" spans="1:9" ht="18" x14ac:dyDescent="0.25">
      <c r="A14" s="6" t="s">
        <v>371</v>
      </c>
      <c r="B14" s="8" t="s">
        <v>372</v>
      </c>
      <c r="C14" s="8" t="s">
        <v>88</v>
      </c>
      <c r="D14" s="8" t="s">
        <v>79</v>
      </c>
      <c r="E14" s="8" t="s">
        <v>125</v>
      </c>
      <c r="F14" s="8" t="s">
        <v>79</v>
      </c>
    </row>
    <row r="15" spans="1:9" ht="18" x14ac:dyDescent="0.25">
      <c r="A15" s="6" t="s">
        <v>373</v>
      </c>
      <c r="B15" s="8" t="s">
        <v>374</v>
      </c>
      <c r="C15" s="8" t="s">
        <v>69</v>
      </c>
      <c r="D15" s="8" t="s">
        <v>70</v>
      </c>
      <c r="E15" s="8" t="s">
        <v>74</v>
      </c>
      <c r="F15" s="8" t="s">
        <v>108</v>
      </c>
    </row>
    <row r="16" spans="1:9" ht="18" x14ac:dyDescent="0.25">
      <c r="A16" s="6" t="s">
        <v>375</v>
      </c>
      <c r="B16" s="8" t="s">
        <v>376</v>
      </c>
      <c r="C16" s="8" t="s">
        <v>377</v>
      </c>
      <c r="D16" s="8" t="s">
        <v>378</v>
      </c>
      <c r="E16" s="8" t="s">
        <v>267</v>
      </c>
      <c r="F16" s="8" t="s">
        <v>88</v>
      </c>
    </row>
    <row r="17" spans="1:6" ht="18" x14ac:dyDescent="0.25">
      <c r="A17" s="7" t="s">
        <v>185</v>
      </c>
      <c r="B17" s="9" t="s">
        <v>379</v>
      </c>
      <c r="C17" s="9" t="s">
        <v>380</v>
      </c>
      <c r="D17" s="9" t="s">
        <v>381</v>
      </c>
      <c r="E17" s="9" t="s">
        <v>167</v>
      </c>
      <c r="F17" s="9" t="s">
        <v>259</v>
      </c>
    </row>
    <row r="18" spans="1:6" ht="8.1" customHeight="1" x14ac:dyDescent="0.25"/>
    <row r="19" spans="1:6" ht="17.45" customHeight="1" x14ac:dyDescent="0.25">
      <c r="A19" s="14" t="s">
        <v>150</v>
      </c>
      <c r="B19" s="14"/>
      <c r="C19" s="14"/>
      <c r="D19" s="14"/>
      <c r="E19" s="14"/>
      <c r="F19" s="14"/>
    </row>
    <row r="20" spans="1:6" ht="17.45" customHeight="1" x14ac:dyDescent="0.25">
      <c r="A20" s="14" t="s">
        <v>32</v>
      </c>
      <c r="B20" s="14"/>
      <c r="C20" s="14"/>
      <c r="D20" s="14"/>
      <c r="E20" s="14"/>
      <c r="F20" s="14"/>
    </row>
    <row r="21" spans="1:6" ht="17.45" customHeight="1" x14ac:dyDescent="0.25">
      <c r="A21" s="14" t="s">
        <v>33</v>
      </c>
      <c r="B21" s="14"/>
      <c r="C21" s="14"/>
      <c r="D21" s="14"/>
      <c r="E21" s="14"/>
      <c r="F21" s="14"/>
    </row>
  </sheetData>
  <mergeCells count="5">
    <mergeCell ref="A1:F1"/>
    <mergeCell ref="H1:I2"/>
    <mergeCell ref="A19:F19"/>
    <mergeCell ref="A20:F20"/>
    <mergeCell ref="A21:F21"/>
  </mergeCells>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5"/>
  <sheetViews>
    <sheetView workbookViewId="0">
      <selection sqref="A1:F1"/>
    </sheetView>
  </sheetViews>
  <sheetFormatPr baseColWidth="10" defaultRowHeight="15" x14ac:dyDescent="0.25"/>
  <cols>
    <col min="1" max="1" width="55.7109375" customWidth="1"/>
    <col min="2" max="2" width="47.5703125" customWidth="1"/>
    <col min="3" max="3" width="45.140625" customWidth="1"/>
    <col min="4" max="4" width="43.85546875" customWidth="1"/>
    <col min="5" max="5" width="27.140625" customWidth="1"/>
    <col min="6" max="6" width="23.5703125" customWidth="1"/>
  </cols>
  <sheetData>
    <row r="1" spans="1:9" ht="26.1" customHeight="1" x14ac:dyDescent="0.35">
      <c r="A1" s="11" t="s">
        <v>382</v>
      </c>
      <c r="B1" s="12"/>
      <c r="C1" s="12"/>
      <c r="D1" s="12"/>
      <c r="E1" s="12"/>
      <c r="F1" s="12"/>
      <c r="H1" s="13" t="str">
        <f>HYPERLINK("#'Sommaire'!A1", "Retour sommaire")</f>
        <v>Retour sommaire</v>
      </c>
      <c r="I1" s="13"/>
    </row>
    <row r="2" spans="1:9" ht="12" customHeight="1" x14ac:dyDescent="0.25">
      <c r="H2" s="13"/>
      <c r="I2" s="13"/>
    </row>
    <row r="3" spans="1:9" ht="15.75" x14ac:dyDescent="0.25">
      <c r="F3" s="10" t="s">
        <v>351</v>
      </c>
    </row>
    <row r="4" spans="1:9" ht="60" customHeight="1" x14ac:dyDescent="0.25">
      <c r="A4" s="4" t="s">
        <v>383</v>
      </c>
      <c r="B4" s="4" t="s">
        <v>13</v>
      </c>
      <c r="C4" s="4" t="s">
        <v>52</v>
      </c>
      <c r="D4" s="4" t="s">
        <v>62</v>
      </c>
      <c r="E4" s="4" t="s">
        <v>63</v>
      </c>
      <c r="F4" s="4" t="s">
        <v>64</v>
      </c>
    </row>
    <row r="5" spans="1:9" ht="18" x14ac:dyDescent="0.25">
      <c r="A5" s="6" t="s">
        <v>384</v>
      </c>
      <c r="B5" s="8" t="s">
        <v>385</v>
      </c>
      <c r="C5" s="8" t="s">
        <v>329</v>
      </c>
      <c r="D5" s="8" t="s">
        <v>386</v>
      </c>
      <c r="E5" s="8" t="s">
        <v>317</v>
      </c>
      <c r="F5" s="8" t="s">
        <v>83</v>
      </c>
    </row>
    <row r="6" spans="1:9" ht="18" x14ac:dyDescent="0.25">
      <c r="A6" s="6" t="s">
        <v>387</v>
      </c>
      <c r="B6" s="8" t="s">
        <v>388</v>
      </c>
      <c r="C6" s="8" t="s">
        <v>389</v>
      </c>
      <c r="D6" s="8" t="s">
        <v>87</v>
      </c>
      <c r="E6" s="8" t="s">
        <v>342</v>
      </c>
      <c r="F6" s="8" t="s">
        <v>98</v>
      </c>
    </row>
    <row r="7" spans="1:9" ht="18" x14ac:dyDescent="0.25">
      <c r="A7" s="6" t="s">
        <v>390</v>
      </c>
      <c r="B7" s="8" t="s">
        <v>391</v>
      </c>
      <c r="C7" s="8" t="s">
        <v>127</v>
      </c>
      <c r="D7" s="8" t="s">
        <v>392</v>
      </c>
      <c r="E7" s="8" t="s">
        <v>133</v>
      </c>
      <c r="F7" s="8" t="s">
        <v>98</v>
      </c>
    </row>
    <row r="8" spans="1:9" ht="18" x14ac:dyDescent="0.25">
      <c r="A8" s="6" t="s">
        <v>393</v>
      </c>
      <c r="B8" s="8" t="s">
        <v>394</v>
      </c>
      <c r="C8" s="8" t="s">
        <v>395</v>
      </c>
      <c r="D8" s="8" t="s">
        <v>396</v>
      </c>
      <c r="E8" s="8" t="s">
        <v>397</v>
      </c>
      <c r="F8" s="8" t="s">
        <v>398</v>
      </c>
    </row>
    <row r="9" spans="1:9" ht="18" x14ac:dyDescent="0.25">
      <c r="A9" s="6" t="s">
        <v>399</v>
      </c>
      <c r="B9" s="8" t="s">
        <v>400</v>
      </c>
      <c r="C9" s="8" t="s">
        <v>75</v>
      </c>
      <c r="D9" s="8" t="s">
        <v>281</v>
      </c>
      <c r="E9" s="8" t="s">
        <v>91</v>
      </c>
      <c r="F9" s="8" t="s">
        <v>103</v>
      </c>
    </row>
    <row r="10" spans="1:9" ht="18" x14ac:dyDescent="0.25">
      <c r="A10" s="6" t="s">
        <v>401</v>
      </c>
      <c r="B10" s="8" t="s">
        <v>402</v>
      </c>
      <c r="C10" s="8" t="s">
        <v>75</v>
      </c>
      <c r="D10" s="8" t="s">
        <v>298</v>
      </c>
      <c r="E10" s="8" t="s">
        <v>127</v>
      </c>
      <c r="F10" s="8" t="s">
        <v>69</v>
      </c>
    </row>
    <row r="11" spans="1:9" ht="18" x14ac:dyDescent="0.25">
      <c r="A11" s="7" t="s">
        <v>185</v>
      </c>
      <c r="B11" s="9" t="s">
        <v>403</v>
      </c>
      <c r="C11" s="9" t="s">
        <v>404</v>
      </c>
      <c r="D11" s="9" t="s">
        <v>381</v>
      </c>
      <c r="E11" s="9" t="s">
        <v>181</v>
      </c>
      <c r="F11" s="9" t="s">
        <v>405</v>
      </c>
    </row>
    <row r="12" spans="1:9" ht="8.1" customHeight="1" x14ac:dyDescent="0.25"/>
    <row r="13" spans="1:9" ht="17.45" customHeight="1" x14ac:dyDescent="0.25">
      <c r="A13" s="14" t="s">
        <v>150</v>
      </c>
      <c r="B13" s="14"/>
      <c r="C13" s="14"/>
      <c r="D13" s="14"/>
      <c r="E13" s="14"/>
      <c r="F13" s="14"/>
    </row>
    <row r="14" spans="1:9" ht="17.45" customHeight="1" x14ac:dyDescent="0.25">
      <c r="A14" s="14" t="s">
        <v>32</v>
      </c>
      <c r="B14" s="14"/>
      <c r="C14" s="14"/>
      <c r="D14" s="14"/>
      <c r="E14" s="14"/>
      <c r="F14" s="14"/>
    </row>
    <row r="15" spans="1:9" ht="17.45" customHeight="1" x14ac:dyDescent="0.25">
      <c r="A15" s="14" t="s">
        <v>33</v>
      </c>
      <c r="B15" s="14"/>
      <c r="C15" s="14"/>
      <c r="D15" s="14"/>
      <c r="E15" s="14"/>
      <c r="F15" s="14"/>
    </row>
  </sheetData>
  <mergeCells count="5">
    <mergeCell ref="A1:F1"/>
    <mergeCell ref="H1:I2"/>
    <mergeCell ref="A13:F13"/>
    <mergeCell ref="A14:F14"/>
    <mergeCell ref="A15:F15"/>
  </mergeCells>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13"/>
  <sheetViews>
    <sheetView workbookViewId="0"/>
  </sheetViews>
  <sheetFormatPr baseColWidth="10" defaultRowHeight="15" x14ac:dyDescent="0.25"/>
  <cols>
    <col min="1" max="1" width="55.7109375" customWidth="1"/>
    <col min="2" max="2" width="49.85546875" customWidth="1"/>
    <col min="3" max="3" width="60.7109375" customWidth="1"/>
    <col min="4" max="4" width="63.140625" customWidth="1"/>
    <col min="5" max="5" width="41.5703125" customWidth="1"/>
  </cols>
  <sheetData>
    <row r="1" spans="1:8" ht="26.1" customHeight="1" x14ac:dyDescent="0.35">
      <c r="A1" s="11" t="s">
        <v>406</v>
      </c>
      <c r="B1" s="12"/>
      <c r="C1" s="12"/>
      <c r="D1" s="12"/>
      <c r="E1" s="12"/>
      <c r="G1" s="13" t="str">
        <f>HYPERLINK("#'Sommaire'!A1", "Retour sommaire")</f>
        <v>Retour sommaire</v>
      </c>
      <c r="H1" s="13"/>
    </row>
    <row r="2" spans="1:8" ht="12" customHeight="1" x14ac:dyDescent="0.25">
      <c r="G2" s="13"/>
      <c r="H2" s="13"/>
    </row>
    <row r="3" spans="1:8" ht="15.75" x14ac:dyDescent="0.25">
      <c r="E3" s="10" t="s">
        <v>407</v>
      </c>
    </row>
    <row r="4" spans="1:8" ht="60" customHeight="1" x14ac:dyDescent="0.25">
      <c r="A4" s="4" t="s">
        <v>152</v>
      </c>
      <c r="B4" s="4" t="s">
        <v>408</v>
      </c>
      <c r="C4" s="4" t="s">
        <v>409</v>
      </c>
      <c r="D4" s="4" t="s">
        <v>410</v>
      </c>
      <c r="E4" s="4" t="s">
        <v>411</v>
      </c>
    </row>
    <row r="5" spans="1:8" ht="18" x14ac:dyDescent="0.25">
      <c r="A5" s="6" t="s">
        <v>13</v>
      </c>
      <c r="B5" s="8" t="s">
        <v>412</v>
      </c>
      <c r="C5" s="8" t="s">
        <v>413</v>
      </c>
      <c r="D5" s="8" t="s">
        <v>314</v>
      </c>
      <c r="E5" s="8" t="s">
        <v>414</v>
      </c>
    </row>
    <row r="6" spans="1:8" ht="18" x14ac:dyDescent="0.25">
      <c r="A6" s="6" t="s">
        <v>62</v>
      </c>
      <c r="B6" s="8" t="s">
        <v>413</v>
      </c>
      <c r="C6" s="8" t="s">
        <v>84</v>
      </c>
      <c r="D6" s="8" t="s">
        <v>415</v>
      </c>
      <c r="E6" s="8" t="s">
        <v>416</v>
      </c>
    </row>
    <row r="7" spans="1:8" ht="18" x14ac:dyDescent="0.25">
      <c r="A7" s="6" t="s">
        <v>63</v>
      </c>
      <c r="B7" s="8" t="s">
        <v>417</v>
      </c>
      <c r="C7" s="8" t="s">
        <v>418</v>
      </c>
      <c r="D7" s="8" t="s">
        <v>419</v>
      </c>
      <c r="E7" s="8" t="s">
        <v>420</v>
      </c>
    </row>
    <row r="8" spans="1:8" ht="18" x14ac:dyDescent="0.25">
      <c r="A8" s="6" t="s">
        <v>64</v>
      </c>
      <c r="B8" s="8" t="s">
        <v>421</v>
      </c>
      <c r="C8" s="8" t="s">
        <v>422</v>
      </c>
      <c r="D8" s="8" t="s">
        <v>423</v>
      </c>
      <c r="E8" s="8" t="s">
        <v>424</v>
      </c>
    </row>
    <row r="9" spans="1:8" ht="18" x14ac:dyDescent="0.25">
      <c r="A9" s="6" t="s">
        <v>52</v>
      </c>
      <c r="B9" s="8" t="s">
        <v>331</v>
      </c>
      <c r="C9" s="8" t="s">
        <v>425</v>
      </c>
      <c r="D9" s="8" t="s">
        <v>426</v>
      </c>
      <c r="E9" s="8" t="s">
        <v>427</v>
      </c>
    </row>
    <row r="10" spans="1:8" ht="18" x14ac:dyDescent="0.25">
      <c r="A10" s="7" t="s">
        <v>185</v>
      </c>
      <c r="B10" s="9" t="s">
        <v>428</v>
      </c>
      <c r="C10" s="9" t="s">
        <v>429</v>
      </c>
      <c r="D10" s="9" t="s">
        <v>430</v>
      </c>
      <c r="E10" s="9" t="s">
        <v>431</v>
      </c>
    </row>
    <row r="11" spans="1:8" ht="8.1" customHeight="1" x14ac:dyDescent="0.25"/>
    <row r="12" spans="1:8" ht="17.45" customHeight="1" x14ac:dyDescent="0.25">
      <c r="A12" s="14" t="s">
        <v>32</v>
      </c>
      <c r="B12" s="14"/>
      <c r="C12" s="14"/>
      <c r="D12" s="14"/>
      <c r="E12" s="14"/>
    </row>
    <row r="13" spans="1:8" ht="17.45" customHeight="1" x14ac:dyDescent="0.25">
      <c r="A13" s="14" t="s">
        <v>33</v>
      </c>
      <c r="B13" s="14"/>
      <c r="C13" s="14"/>
      <c r="D13" s="14"/>
      <c r="E13" s="14"/>
    </row>
  </sheetData>
  <mergeCells count="4">
    <mergeCell ref="A1:E1"/>
    <mergeCell ref="G1:H2"/>
    <mergeCell ref="A12:E12"/>
    <mergeCell ref="A13:E13"/>
  </mergeCells>
  <pageMargins left="0.7" right="0.7" top="0.75" bottom="0.75"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30"/>
  <sheetViews>
    <sheetView workbookViewId="0"/>
  </sheetViews>
  <sheetFormatPr baseColWidth="10" defaultRowHeight="15" x14ac:dyDescent="0.25"/>
  <cols>
    <col min="1" max="1" width="55.7109375" customWidth="1"/>
    <col min="2" max="2" width="31.85546875" customWidth="1"/>
    <col min="3" max="3" width="25.85546875" customWidth="1"/>
    <col min="4" max="4" width="33.140625" customWidth="1"/>
    <col min="5" max="7" width="12.7109375" customWidth="1"/>
  </cols>
  <sheetData>
    <row r="1" spans="1:10" ht="26.1" customHeight="1" x14ac:dyDescent="0.35">
      <c r="A1" s="11" t="s">
        <v>433</v>
      </c>
      <c r="B1" s="12"/>
      <c r="C1" s="12"/>
      <c r="D1" s="12"/>
      <c r="E1" s="12"/>
      <c r="F1" s="12"/>
      <c r="G1" s="12"/>
      <c r="I1" s="13" t="str">
        <f>HYPERLINK("#'Sommaire'!A1", "Retour sommaire")</f>
        <v>Retour sommaire</v>
      </c>
      <c r="J1" s="13"/>
    </row>
    <row r="2" spans="1:10" x14ac:dyDescent="0.25">
      <c r="I2" s="13"/>
      <c r="J2" s="13"/>
    </row>
    <row r="3" spans="1:10" ht="60" customHeight="1" x14ac:dyDescent="0.25">
      <c r="A3" s="4" t="s">
        <v>3</v>
      </c>
      <c r="B3" s="4" t="s">
        <v>434</v>
      </c>
      <c r="C3" s="4" t="s">
        <v>435</v>
      </c>
      <c r="D3" s="4" t="s">
        <v>436</v>
      </c>
      <c r="E3" s="4" t="s">
        <v>5</v>
      </c>
      <c r="F3" s="4" t="s">
        <v>6</v>
      </c>
      <c r="G3" s="4" t="s">
        <v>437</v>
      </c>
    </row>
    <row r="4" spans="1:10" x14ac:dyDescent="0.25">
      <c r="A4" s="5" t="s">
        <v>8</v>
      </c>
      <c r="B4" s="5" t="s">
        <v>8</v>
      </c>
      <c r="C4" s="5" t="s">
        <v>8</v>
      </c>
      <c r="D4" s="5" t="s">
        <v>9</v>
      </c>
      <c r="E4" s="5" t="s">
        <v>58</v>
      </c>
      <c r="F4" s="5" t="s">
        <v>11</v>
      </c>
      <c r="G4" s="5" t="s">
        <v>12</v>
      </c>
    </row>
    <row r="5" spans="1:10" ht="18" x14ac:dyDescent="0.25">
      <c r="A5" s="15" t="s">
        <v>438</v>
      </c>
      <c r="B5" s="15" t="s">
        <v>439</v>
      </c>
      <c r="C5" s="6" t="s">
        <v>440</v>
      </c>
      <c r="D5" s="8" t="s">
        <v>441</v>
      </c>
      <c r="E5" s="8" t="s">
        <v>442</v>
      </c>
      <c r="F5" s="8" t="s">
        <v>443</v>
      </c>
      <c r="G5" s="8" t="s">
        <v>444</v>
      </c>
    </row>
    <row r="6" spans="1:10" ht="18" x14ac:dyDescent="0.25">
      <c r="A6" s="15" t="s">
        <v>438</v>
      </c>
      <c r="B6" s="15" t="s">
        <v>439</v>
      </c>
      <c r="C6" s="6" t="s">
        <v>445</v>
      </c>
      <c r="D6" s="8" t="s">
        <v>446</v>
      </c>
      <c r="E6" s="8" t="s">
        <v>447</v>
      </c>
      <c r="F6" s="8" t="s">
        <v>448</v>
      </c>
      <c r="G6" s="8" t="s">
        <v>449</v>
      </c>
    </row>
    <row r="7" spans="1:10" ht="18" x14ac:dyDescent="0.25">
      <c r="A7" s="15" t="s">
        <v>438</v>
      </c>
      <c r="B7" s="6" t="s">
        <v>450</v>
      </c>
      <c r="C7" s="6" t="s">
        <v>445</v>
      </c>
      <c r="D7" s="8" t="s">
        <v>355</v>
      </c>
      <c r="E7" s="8" t="s">
        <v>451</v>
      </c>
      <c r="F7" s="8" t="s">
        <v>452</v>
      </c>
      <c r="G7" s="8" t="s">
        <v>453</v>
      </c>
    </row>
    <row r="8" spans="1:10" ht="18" x14ac:dyDescent="0.25">
      <c r="A8" s="15" t="s">
        <v>438</v>
      </c>
      <c r="B8" s="6" t="s">
        <v>454</v>
      </c>
      <c r="C8" s="6" t="s">
        <v>445</v>
      </c>
      <c r="D8" s="8" t="s">
        <v>455</v>
      </c>
      <c r="E8" s="8" t="s">
        <v>456</v>
      </c>
      <c r="F8" s="8" t="s">
        <v>457</v>
      </c>
      <c r="G8" s="8" t="s">
        <v>458</v>
      </c>
    </row>
    <row r="9" spans="1:10" ht="18" x14ac:dyDescent="0.25">
      <c r="A9" s="15" t="s">
        <v>459</v>
      </c>
      <c r="B9" s="15" t="s">
        <v>439</v>
      </c>
      <c r="C9" s="6" t="s">
        <v>440</v>
      </c>
      <c r="D9" s="8" t="s">
        <v>460</v>
      </c>
      <c r="E9" s="8" t="s">
        <v>461</v>
      </c>
      <c r="F9" s="8" t="s">
        <v>462</v>
      </c>
      <c r="G9" s="8" t="s">
        <v>463</v>
      </c>
    </row>
    <row r="10" spans="1:10" ht="18" x14ac:dyDescent="0.25">
      <c r="A10" s="15" t="s">
        <v>459</v>
      </c>
      <c r="B10" s="15" t="s">
        <v>439</v>
      </c>
      <c r="C10" s="6" t="s">
        <v>445</v>
      </c>
      <c r="D10" s="8" t="s">
        <v>85</v>
      </c>
      <c r="E10" s="8" t="s">
        <v>464</v>
      </c>
      <c r="F10" s="8" t="s">
        <v>465</v>
      </c>
      <c r="G10" s="8" t="s">
        <v>466</v>
      </c>
    </row>
    <row r="11" spans="1:10" ht="18" x14ac:dyDescent="0.25">
      <c r="A11" s="15" t="s">
        <v>459</v>
      </c>
      <c r="B11" s="6" t="s">
        <v>454</v>
      </c>
      <c r="C11" s="6" t="s">
        <v>445</v>
      </c>
      <c r="D11" s="8" t="s">
        <v>75</v>
      </c>
      <c r="E11" s="8" t="s">
        <v>75</v>
      </c>
      <c r="F11" s="8" t="s">
        <v>75</v>
      </c>
      <c r="G11" s="8" t="s">
        <v>75</v>
      </c>
    </row>
    <row r="12" spans="1:10" ht="18" x14ac:dyDescent="0.25">
      <c r="A12" s="15" t="s">
        <v>467</v>
      </c>
      <c r="B12" s="15" t="s">
        <v>439</v>
      </c>
      <c r="C12" s="6" t="s">
        <v>440</v>
      </c>
      <c r="D12" s="8" t="s">
        <v>468</v>
      </c>
      <c r="E12" s="8" t="s">
        <v>469</v>
      </c>
      <c r="F12" s="8" t="s">
        <v>470</v>
      </c>
      <c r="G12" s="8" t="s">
        <v>471</v>
      </c>
    </row>
    <row r="13" spans="1:10" ht="18" x14ac:dyDescent="0.25">
      <c r="A13" s="15" t="s">
        <v>467</v>
      </c>
      <c r="B13" s="15" t="s">
        <v>439</v>
      </c>
      <c r="C13" s="6" t="s">
        <v>445</v>
      </c>
      <c r="D13" s="8" t="s">
        <v>472</v>
      </c>
      <c r="E13" s="8" t="s">
        <v>473</v>
      </c>
      <c r="F13" s="8" t="s">
        <v>474</v>
      </c>
      <c r="G13" s="8" t="s">
        <v>475</v>
      </c>
    </row>
    <row r="14" spans="1:10" ht="18" x14ac:dyDescent="0.25">
      <c r="A14" s="15" t="s">
        <v>467</v>
      </c>
      <c r="B14" s="6" t="s">
        <v>476</v>
      </c>
      <c r="C14" s="6" t="s">
        <v>445</v>
      </c>
      <c r="D14" s="8" t="s">
        <v>329</v>
      </c>
      <c r="E14" s="8" t="s">
        <v>477</v>
      </c>
      <c r="F14" s="8" t="s">
        <v>478</v>
      </c>
      <c r="G14" s="8" t="s">
        <v>479</v>
      </c>
    </row>
    <row r="15" spans="1:10" ht="18" x14ac:dyDescent="0.25">
      <c r="A15" s="15" t="s">
        <v>480</v>
      </c>
      <c r="B15" s="15" t="s">
        <v>439</v>
      </c>
      <c r="C15" s="6" t="s">
        <v>440</v>
      </c>
      <c r="D15" s="8" t="s">
        <v>481</v>
      </c>
      <c r="E15" s="8" t="s">
        <v>482</v>
      </c>
      <c r="F15" s="8" t="s">
        <v>483</v>
      </c>
      <c r="G15" s="8" t="s">
        <v>484</v>
      </c>
    </row>
    <row r="16" spans="1:10" ht="18" x14ac:dyDescent="0.25">
      <c r="A16" s="15" t="s">
        <v>480</v>
      </c>
      <c r="B16" s="15" t="s">
        <v>439</v>
      </c>
      <c r="C16" s="6" t="s">
        <v>445</v>
      </c>
      <c r="D16" s="8" t="s">
        <v>485</v>
      </c>
      <c r="E16" s="8" t="s">
        <v>486</v>
      </c>
      <c r="F16" s="8" t="s">
        <v>487</v>
      </c>
      <c r="G16" s="8" t="s">
        <v>488</v>
      </c>
    </row>
    <row r="17" spans="1:7" ht="18" x14ac:dyDescent="0.25">
      <c r="A17" s="15" t="s">
        <v>480</v>
      </c>
      <c r="B17" s="6" t="s">
        <v>489</v>
      </c>
      <c r="C17" s="6" t="s">
        <v>445</v>
      </c>
      <c r="D17" s="8" t="s">
        <v>75</v>
      </c>
      <c r="E17" s="8" t="s">
        <v>75</v>
      </c>
      <c r="F17" s="8" t="s">
        <v>75</v>
      </c>
      <c r="G17" s="8" t="s">
        <v>75</v>
      </c>
    </row>
    <row r="18" spans="1:7" ht="18" x14ac:dyDescent="0.25">
      <c r="A18" s="15" t="s">
        <v>490</v>
      </c>
      <c r="B18" s="15" t="s">
        <v>439</v>
      </c>
      <c r="C18" s="6" t="s">
        <v>440</v>
      </c>
      <c r="D18" s="8" t="s">
        <v>82</v>
      </c>
      <c r="E18" s="8" t="s">
        <v>491</v>
      </c>
      <c r="F18" s="8" t="s">
        <v>492</v>
      </c>
      <c r="G18" s="8" t="s">
        <v>493</v>
      </c>
    </row>
    <row r="19" spans="1:7" ht="18" x14ac:dyDescent="0.25">
      <c r="A19" s="15" t="s">
        <v>490</v>
      </c>
      <c r="B19" s="15" t="s">
        <v>439</v>
      </c>
      <c r="C19" s="6" t="s">
        <v>445</v>
      </c>
      <c r="D19" s="8" t="s">
        <v>260</v>
      </c>
      <c r="E19" s="8" t="s">
        <v>494</v>
      </c>
      <c r="F19" s="8" t="s">
        <v>495</v>
      </c>
      <c r="G19" s="8" t="s">
        <v>496</v>
      </c>
    </row>
    <row r="20" spans="1:7" ht="18" x14ac:dyDescent="0.25">
      <c r="A20" s="15" t="s">
        <v>497</v>
      </c>
      <c r="B20" s="15" t="s">
        <v>439</v>
      </c>
      <c r="C20" s="6" t="s">
        <v>440</v>
      </c>
      <c r="D20" s="8" t="s">
        <v>498</v>
      </c>
      <c r="E20" s="8" t="s">
        <v>499</v>
      </c>
      <c r="F20" s="8" t="s">
        <v>500</v>
      </c>
      <c r="G20" s="8" t="s">
        <v>501</v>
      </c>
    </row>
    <row r="21" spans="1:7" ht="18" x14ac:dyDescent="0.25">
      <c r="A21" s="15" t="s">
        <v>497</v>
      </c>
      <c r="B21" s="15" t="s">
        <v>439</v>
      </c>
      <c r="C21" s="6" t="s">
        <v>445</v>
      </c>
      <c r="D21" s="8" t="s">
        <v>502</v>
      </c>
      <c r="E21" s="8" t="s">
        <v>183</v>
      </c>
      <c r="F21" s="8" t="s">
        <v>503</v>
      </c>
      <c r="G21" s="8" t="s">
        <v>504</v>
      </c>
    </row>
    <row r="22" spans="1:7" ht="18" x14ac:dyDescent="0.25">
      <c r="A22" s="15" t="s">
        <v>497</v>
      </c>
      <c r="B22" s="6" t="s">
        <v>454</v>
      </c>
      <c r="C22" s="6" t="s">
        <v>445</v>
      </c>
      <c r="D22" s="8" t="s">
        <v>75</v>
      </c>
      <c r="E22" s="8" t="s">
        <v>75</v>
      </c>
      <c r="F22" s="8" t="s">
        <v>75</v>
      </c>
      <c r="G22" s="8" t="s">
        <v>75</v>
      </c>
    </row>
    <row r="23" spans="1:7" ht="18" x14ac:dyDescent="0.25">
      <c r="A23" s="15" t="s">
        <v>505</v>
      </c>
      <c r="B23" s="15" t="s">
        <v>439</v>
      </c>
      <c r="C23" s="6" t="s">
        <v>440</v>
      </c>
      <c r="D23" s="8" t="s">
        <v>66</v>
      </c>
      <c r="E23" s="8" t="s">
        <v>506</v>
      </c>
      <c r="F23" s="8" t="s">
        <v>507</v>
      </c>
      <c r="G23" s="8" t="s">
        <v>508</v>
      </c>
    </row>
    <row r="24" spans="1:7" ht="18" x14ac:dyDescent="0.25">
      <c r="A24" s="15" t="s">
        <v>505</v>
      </c>
      <c r="B24" s="15" t="s">
        <v>439</v>
      </c>
      <c r="C24" s="6" t="s">
        <v>445</v>
      </c>
      <c r="D24" s="8" t="s">
        <v>91</v>
      </c>
      <c r="E24" s="8" t="s">
        <v>72</v>
      </c>
      <c r="F24" s="8" t="s">
        <v>509</v>
      </c>
      <c r="G24" s="8" t="s">
        <v>510</v>
      </c>
    </row>
    <row r="25" spans="1:7" ht="18" x14ac:dyDescent="0.25">
      <c r="A25" s="15" t="s">
        <v>505</v>
      </c>
      <c r="B25" s="6" t="s">
        <v>454</v>
      </c>
      <c r="C25" s="6" t="s">
        <v>445</v>
      </c>
      <c r="D25" s="8" t="s">
        <v>108</v>
      </c>
      <c r="E25" s="8" t="s">
        <v>334</v>
      </c>
      <c r="F25" s="8" t="s">
        <v>108</v>
      </c>
      <c r="G25" s="8" t="s">
        <v>511</v>
      </c>
    </row>
    <row r="26" spans="1:7" ht="8.1" customHeight="1" x14ac:dyDescent="0.25"/>
    <row r="27" spans="1:7" ht="30.95" customHeight="1" x14ac:dyDescent="0.25">
      <c r="A27" s="14" t="s">
        <v>512</v>
      </c>
      <c r="B27" s="14"/>
      <c r="C27" s="14"/>
      <c r="D27" s="14"/>
      <c r="E27" s="14"/>
      <c r="F27" s="14"/>
      <c r="G27" s="14"/>
    </row>
    <row r="28" spans="1:7" ht="30.95" customHeight="1" x14ac:dyDescent="0.25">
      <c r="A28" s="14" t="s">
        <v>513</v>
      </c>
      <c r="B28" s="14"/>
      <c r="C28" s="14"/>
      <c r="D28" s="14"/>
      <c r="E28" s="14"/>
      <c r="F28" s="14"/>
      <c r="G28" s="14"/>
    </row>
    <row r="29" spans="1:7" ht="17.45" customHeight="1" x14ac:dyDescent="0.25">
      <c r="A29" s="14" t="s">
        <v>32</v>
      </c>
      <c r="B29" s="14"/>
      <c r="C29" s="14"/>
      <c r="D29" s="14"/>
      <c r="E29" s="14"/>
      <c r="F29" s="14"/>
      <c r="G29" s="14"/>
    </row>
    <row r="30" spans="1:7" ht="17.45" customHeight="1" x14ac:dyDescent="0.25">
      <c r="A30" s="14" t="s">
        <v>33</v>
      </c>
      <c r="B30" s="14"/>
      <c r="C30" s="14"/>
      <c r="D30" s="14"/>
      <c r="E30" s="14"/>
      <c r="F30" s="14"/>
      <c r="G30" s="14"/>
    </row>
  </sheetData>
  <mergeCells count="20">
    <mergeCell ref="A27:G27"/>
    <mergeCell ref="A28:G28"/>
    <mergeCell ref="A29:G29"/>
    <mergeCell ref="A30:G30"/>
    <mergeCell ref="A15:A17"/>
    <mergeCell ref="A18:A19"/>
    <mergeCell ref="A20:A22"/>
    <mergeCell ref="A23:A25"/>
    <mergeCell ref="B5:B6"/>
    <mergeCell ref="B9:B10"/>
    <mergeCell ref="B12:B13"/>
    <mergeCell ref="B15:B16"/>
    <mergeCell ref="B18:B19"/>
    <mergeCell ref="B20:B21"/>
    <mergeCell ref="B23:B24"/>
    <mergeCell ref="A1:G1"/>
    <mergeCell ref="I1:J2"/>
    <mergeCell ref="A5:A8"/>
    <mergeCell ref="A9:A11"/>
    <mergeCell ref="A12:A14"/>
  </mergeCells>
  <pageMargins left="0.7" right="0.7" top="0.75" bottom="0.75"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74"/>
  <sheetViews>
    <sheetView workbookViewId="0"/>
  </sheetViews>
  <sheetFormatPr baseColWidth="10" defaultRowHeight="15" x14ac:dyDescent="0.25"/>
  <cols>
    <col min="1" max="1" width="55.7109375" customWidth="1"/>
    <col min="2" max="2" width="22.28515625" customWidth="1"/>
    <col min="3" max="3" width="31.85546875" customWidth="1"/>
    <col min="4" max="4" width="25.85546875" customWidth="1"/>
    <col min="5" max="5" width="33.140625" customWidth="1"/>
    <col min="6" max="8" width="12.7109375" customWidth="1"/>
  </cols>
  <sheetData>
    <row r="1" spans="1:11" ht="42" customHeight="1" x14ac:dyDescent="0.35">
      <c r="A1" s="11" t="s">
        <v>514</v>
      </c>
      <c r="B1" s="12"/>
      <c r="C1" s="12"/>
      <c r="D1" s="12"/>
      <c r="E1" s="12"/>
      <c r="F1" s="12"/>
      <c r="G1" s="12"/>
      <c r="H1" s="12"/>
      <c r="J1" s="13" t="str">
        <f>HYPERLINK("#'Sommaire'!A1", "Retour sommaire")</f>
        <v>Retour sommaire</v>
      </c>
      <c r="K1" s="13"/>
    </row>
    <row r="2" spans="1:11" x14ac:dyDescent="0.25">
      <c r="J2" s="13"/>
      <c r="K2" s="13"/>
    </row>
    <row r="3" spans="1:11" ht="60" customHeight="1" x14ac:dyDescent="0.25">
      <c r="A3" s="4" t="s">
        <v>515</v>
      </c>
      <c r="B3" s="4" t="s">
        <v>3</v>
      </c>
      <c r="C3" s="4" t="s">
        <v>434</v>
      </c>
      <c r="D3" s="4" t="s">
        <v>435</v>
      </c>
      <c r="E3" s="4" t="s">
        <v>436</v>
      </c>
      <c r="F3" s="4" t="s">
        <v>5</v>
      </c>
      <c r="G3" s="4" t="s">
        <v>6</v>
      </c>
      <c r="H3" s="4" t="s">
        <v>437</v>
      </c>
    </row>
    <row r="4" spans="1:11" x14ac:dyDescent="0.25">
      <c r="A4" s="5" t="s">
        <v>8</v>
      </c>
      <c r="B4" s="5" t="s">
        <v>8</v>
      </c>
      <c r="C4" s="5" t="s">
        <v>8</v>
      </c>
      <c r="D4" s="5" t="s">
        <v>8</v>
      </c>
      <c r="E4" s="5" t="s">
        <v>9</v>
      </c>
      <c r="F4" s="5" t="s">
        <v>58</v>
      </c>
      <c r="G4" s="5" t="s">
        <v>11</v>
      </c>
      <c r="H4" s="5" t="s">
        <v>12</v>
      </c>
    </row>
    <row r="5" spans="1:11" ht="18" x14ac:dyDescent="0.25">
      <c r="A5" s="15" t="s">
        <v>232</v>
      </c>
      <c r="B5" s="15" t="s">
        <v>42</v>
      </c>
      <c r="C5" s="15" t="s">
        <v>439</v>
      </c>
      <c r="D5" s="6" t="s">
        <v>440</v>
      </c>
      <c r="E5" s="8" t="s">
        <v>472</v>
      </c>
      <c r="F5" s="8" t="s">
        <v>516</v>
      </c>
      <c r="G5" s="8" t="s">
        <v>517</v>
      </c>
      <c r="H5" s="8" t="s">
        <v>518</v>
      </c>
    </row>
    <row r="6" spans="1:11" ht="18" x14ac:dyDescent="0.25">
      <c r="A6" s="15" t="s">
        <v>232</v>
      </c>
      <c r="B6" s="15" t="s">
        <v>42</v>
      </c>
      <c r="C6" s="15" t="s">
        <v>439</v>
      </c>
      <c r="D6" s="6" t="s">
        <v>445</v>
      </c>
      <c r="E6" s="8" t="s">
        <v>519</v>
      </c>
      <c r="F6" s="8" t="s">
        <v>520</v>
      </c>
      <c r="G6" s="8" t="s">
        <v>521</v>
      </c>
      <c r="H6" s="8" t="s">
        <v>522</v>
      </c>
    </row>
    <row r="7" spans="1:11" ht="18" x14ac:dyDescent="0.25">
      <c r="A7" s="15" t="s">
        <v>232</v>
      </c>
      <c r="B7" s="15" t="s">
        <v>42</v>
      </c>
      <c r="C7" s="6" t="s">
        <v>450</v>
      </c>
      <c r="D7" s="6" t="s">
        <v>445</v>
      </c>
      <c r="E7" s="8" t="s">
        <v>133</v>
      </c>
      <c r="F7" s="8" t="s">
        <v>523</v>
      </c>
      <c r="G7" s="8" t="s">
        <v>524</v>
      </c>
      <c r="H7" s="8" t="s">
        <v>525</v>
      </c>
    </row>
    <row r="8" spans="1:11" ht="18" x14ac:dyDescent="0.25">
      <c r="A8" s="15" t="s">
        <v>232</v>
      </c>
      <c r="B8" s="15" t="s">
        <v>42</v>
      </c>
      <c r="C8" s="6" t="s">
        <v>454</v>
      </c>
      <c r="D8" s="6" t="s">
        <v>445</v>
      </c>
      <c r="E8" s="8" t="s">
        <v>331</v>
      </c>
      <c r="F8" s="8" t="s">
        <v>526</v>
      </c>
      <c r="G8" s="8" t="s">
        <v>527</v>
      </c>
      <c r="H8" s="8" t="s">
        <v>528</v>
      </c>
    </row>
    <row r="9" spans="1:11" ht="18" x14ac:dyDescent="0.25">
      <c r="A9" s="15" t="s">
        <v>232</v>
      </c>
      <c r="B9" s="15" t="s">
        <v>43</v>
      </c>
      <c r="C9" s="15" t="s">
        <v>439</v>
      </c>
      <c r="D9" s="6" t="s">
        <v>440</v>
      </c>
      <c r="E9" s="8" t="s">
        <v>529</v>
      </c>
      <c r="F9" s="8" t="s">
        <v>530</v>
      </c>
      <c r="G9" s="8" t="s">
        <v>531</v>
      </c>
      <c r="H9" s="8" t="s">
        <v>340</v>
      </c>
    </row>
    <row r="10" spans="1:11" ht="18" x14ac:dyDescent="0.25">
      <c r="A10" s="15" t="s">
        <v>232</v>
      </c>
      <c r="B10" s="15" t="s">
        <v>43</v>
      </c>
      <c r="C10" s="15" t="s">
        <v>439</v>
      </c>
      <c r="D10" s="6" t="s">
        <v>445</v>
      </c>
      <c r="E10" s="8" t="s">
        <v>392</v>
      </c>
      <c r="F10" s="8" t="s">
        <v>532</v>
      </c>
      <c r="G10" s="8" t="s">
        <v>533</v>
      </c>
      <c r="H10" s="8" t="s">
        <v>534</v>
      </c>
    </row>
    <row r="11" spans="1:11" ht="18" x14ac:dyDescent="0.25">
      <c r="A11" s="15" t="s">
        <v>232</v>
      </c>
      <c r="B11" s="15" t="s">
        <v>43</v>
      </c>
      <c r="C11" s="6" t="s">
        <v>476</v>
      </c>
      <c r="D11" s="6" t="s">
        <v>445</v>
      </c>
      <c r="E11" s="8" t="s">
        <v>75</v>
      </c>
      <c r="F11" s="8" t="s">
        <v>75</v>
      </c>
      <c r="G11" s="8" t="s">
        <v>75</v>
      </c>
      <c r="H11" s="8" t="s">
        <v>75</v>
      </c>
    </row>
    <row r="12" spans="1:11" ht="18" x14ac:dyDescent="0.25">
      <c r="A12" s="15" t="s">
        <v>232</v>
      </c>
      <c r="B12" s="15" t="s">
        <v>505</v>
      </c>
      <c r="C12" s="15" t="s">
        <v>439</v>
      </c>
      <c r="D12" s="6" t="s">
        <v>440</v>
      </c>
      <c r="E12" s="8" t="s">
        <v>75</v>
      </c>
      <c r="F12" s="8" t="s">
        <v>75</v>
      </c>
      <c r="G12" s="8" t="s">
        <v>75</v>
      </c>
      <c r="H12" s="8" t="s">
        <v>75</v>
      </c>
    </row>
    <row r="13" spans="1:11" ht="18" x14ac:dyDescent="0.25">
      <c r="A13" s="15" t="s">
        <v>232</v>
      </c>
      <c r="B13" s="15" t="s">
        <v>505</v>
      </c>
      <c r="C13" s="15" t="s">
        <v>439</v>
      </c>
      <c r="D13" s="6" t="s">
        <v>445</v>
      </c>
      <c r="E13" s="8" t="s">
        <v>88</v>
      </c>
      <c r="F13" s="8" t="s">
        <v>345</v>
      </c>
      <c r="G13" s="8" t="s">
        <v>535</v>
      </c>
      <c r="H13" s="8" t="s">
        <v>536</v>
      </c>
    </row>
    <row r="14" spans="1:11" ht="18" x14ac:dyDescent="0.25">
      <c r="A14" s="15" t="s">
        <v>202</v>
      </c>
      <c r="B14" s="15" t="s">
        <v>42</v>
      </c>
      <c r="C14" s="15" t="s">
        <v>439</v>
      </c>
      <c r="D14" s="6" t="s">
        <v>440</v>
      </c>
      <c r="E14" s="8" t="s">
        <v>537</v>
      </c>
      <c r="F14" s="8" t="s">
        <v>538</v>
      </c>
      <c r="G14" s="8" t="s">
        <v>539</v>
      </c>
      <c r="H14" s="8" t="s">
        <v>540</v>
      </c>
    </row>
    <row r="15" spans="1:11" ht="18" x14ac:dyDescent="0.25">
      <c r="A15" s="15" t="s">
        <v>202</v>
      </c>
      <c r="B15" s="15" t="s">
        <v>42</v>
      </c>
      <c r="C15" s="15" t="s">
        <v>439</v>
      </c>
      <c r="D15" s="6" t="s">
        <v>445</v>
      </c>
      <c r="E15" s="8" t="s">
        <v>271</v>
      </c>
      <c r="F15" s="8" t="s">
        <v>541</v>
      </c>
      <c r="G15" s="8" t="s">
        <v>542</v>
      </c>
      <c r="H15" s="8" t="s">
        <v>543</v>
      </c>
    </row>
    <row r="16" spans="1:11" ht="18" x14ac:dyDescent="0.25">
      <c r="A16" s="15" t="s">
        <v>202</v>
      </c>
      <c r="B16" s="15" t="s">
        <v>42</v>
      </c>
      <c r="C16" s="6" t="s">
        <v>450</v>
      </c>
      <c r="D16" s="6" t="s">
        <v>445</v>
      </c>
      <c r="E16" s="8" t="s">
        <v>70</v>
      </c>
      <c r="F16" s="8" t="s">
        <v>544</v>
      </c>
      <c r="G16" s="8" t="s">
        <v>545</v>
      </c>
      <c r="H16" s="8" t="s">
        <v>546</v>
      </c>
    </row>
    <row r="17" spans="1:8" ht="18" x14ac:dyDescent="0.25">
      <c r="A17" s="15" t="s">
        <v>202</v>
      </c>
      <c r="B17" s="15" t="s">
        <v>42</v>
      </c>
      <c r="C17" s="6" t="s">
        <v>454</v>
      </c>
      <c r="D17" s="6" t="s">
        <v>445</v>
      </c>
      <c r="E17" s="8" t="s">
        <v>88</v>
      </c>
      <c r="F17" s="8" t="s">
        <v>547</v>
      </c>
      <c r="G17" s="8" t="s">
        <v>332</v>
      </c>
      <c r="H17" s="8" t="s">
        <v>548</v>
      </c>
    </row>
    <row r="18" spans="1:8" ht="18" x14ac:dyDescent="0.25">
      <c r="A18" s="15" t="s">
        <v>202</v>
      </c>
      <c r="B18" s="15" t="s">
        <v>43</v>
      </c>
      <c r="C18" s="15" t="s">
        <v>439</v>
      </c>
      <c r="D18" s="6" t="s">
        <v>440</v>
      </c>
      <c r="E18" s="8" t="s">
        <v>549</v>
      </c>
      <c r="F18" s="8" t="s">
        <v>550</v>
      </c>
      <c r="G18" s="8" t="s">
        <v>551</v>
      </c>
      <c r="H18" s="8" t="s">
        <v>552</v>
      </c>
    </row>
    <row r="19" spans="1:8" ht="18" x14ac:dyDescent="0.25">
      <c r="A19" s="15" t="s">
        <v>202</v>
      </c>
      <c r="B19" s="15" t="s">
        <v>43</v>
      </c>
      <c r="C19" s="15" t="s">
        <v>439</v>
      </c>
      <c r="D19" s="6" t="s">
        <v>445</v>
      </c>
      <c r="E19" s="8" t="s">
        <v>83</v>
      </c>
      <c r="F19" s="8" t="s">
        <v>553</v>
      </c>
      <c r="G19" s="8" t="s">
        <v>554</v>
      </c>
      <c r="H19" s="8" t="s">
        <v>555</v>
      </c>
    </row>
    <row r="20" spans="1:8" ht="18" x14ac:dyDescent="0.25">
      <c r="A20" s="15" t="s">
        <v>202</v>
      </c>
      <c r="B20" s="15" t="s">
        <v>43</v>
      </c>
      <c r="C20" s="6" t="s">
        <v>476</v>
      </c>
      <c r="D20" s="6" t="s">
        <v>445</v>
      </c>
      <c r="E20" s="8" t="s">
        <v>75</v>
      </c>
      <c r="F20" s="8" t="s">
        <v>75</v>
      </c>
      <c r="G20" s="8" t="s">
        <v>75</v>
      </c>
      <c r="H20" s="8" t="s">
        <v>75</v>
      </c>
    </row>
    <row r="21" spans="1:8" ht="18" x14ac:dyDescent="0.25">
      <c r="A21" s="15" t="s">
        <v>202</v>
      </c>
      <c r="B21" s="15" t="s">
        <v>505</v>
      </c>
      <c r="C21" s="15" t="s">
        <v>439</v>
      </c>
      <c r="D21" s="6" t="s">
        <v>440</v>
      </c>
      <c r="E21" s="8" t="s">
        <v>88</v>
      </c>
      <c r="F21" s="8" t="s">
        <v>556</v>
      </c>
      <c r="G21" s="8" t="s">
        <v>557</v>
      </c>
      <c r="H21" s="8" t="s">
        <v>558</v>
      </c>
    </row>
    <row r="22" spans="1:8" ht="18" x14ac:dyDescent="0.25">
      <c r="A22" s="15" t="s">
        <v>202</v>
      </c>
      <c r="B22" s="15" t="s">
        <v>505</v>
      </c>
      <c r="C22" s="15" t="s">
        <v>439</v>
      </c>
      <c r="D22" s="6" t="s">
        <v>445</v>
      </c>
      <c r="E22" s="8" t="s">
        <v>98</v>
      </c>
      <c r="F22" s="8" t="s">
        <v>122</v>
      </c>
      <c r="G22" s="8" t="s">
        <v>559</v>
      </c>
      <c r="H22" s="8" t="s">
        <v>560</v>
      </c>
    </row>
    <row r="23" spans="1:8" ht="18" x14ac:dyDescent="0.25">
      <c r="A23" s="15" t="s">
        <v>209</v>
      </c>
      <c r="B23" s="15" t="s">
        <v>42</v>
      </c>
      <c r="C23" s="15" t="s">
        <v>439</v>
      </c>
      <c r="D23" s="6" t="s">
        <v>440</v>
      </c>
      <c r="E23" s="8" t="s">
        <v>561</v>
      </c>
      <c r="F23" s="8" t="s">
        <v>562</v>
      </c>
      <c r="G23" s="8" t="s">
        <v>563</v>
      </c>
      <c r="H23" s="8" t="s">
        <v>564</v>
      </c>
    </row>
    <row r="24" spans="1:8" ht="18" x14ac:dyDescent="0.25">
      <c r="A24" s="15" t="s">
        <v>209</v>
      </c>
      <c r="B24" s="15" t="s">
        <v>42</v>
      </c>
      <c r="C24" s="15" t="s">
        <v>439</v>
      </c>
      <c r="D24" s="6" t="s">
        <v>445</v>
      </c>
      <c r="E24" s="8" t="s">
        <v>357</v>
      </c>
      <c r="F24" s="8" t="s">
        <v>565</v>
      </c>
      <c r="G24" s="8" t="s">
        <v>566</v>
      </c>
      <c r="H24" s="8" t="s">
        <v>567</v>
      </c>
    </row>
    <row r="25" spans="1:8" ht="18" x14ac:dyDescent="0.25">
      <c r="A25" s="15" t="s">
        <v>209</v>
      </c>
      <c r="B25" s="15" t="s">
        <v>42</v>
      </c>
      <c r="C25" s="6" t="s">
        <v>450</v>
      </c>
      <c r="D25" s="6" t="s">
        <v>445</v>
      </c>
      <c r="E25" s="8" t="s">
        <v>79</v>
      </c>
      <c r="F25" s="8" t="s">
        <v>102</v>
      </c>
      <c r="G25" s="8" t="s">
        <v>372</v>
      </c>
      <c r="H25" s="8" t="s">
        <v>568</v>
      </c>
    </row>
    <row r="26" spans="1:8" ht="18" x14ac:dyDescent="0.25">
      <c r="A26" s="15" t="s">
        <v>209</v>
      </c>
      <c r="B26" s="15" t="s">
        <v>42</v>
      </c>
      <c r="C26" s="6" t="s">
        <v>454</v>
      </c>
      <c r="D26" s="6" t="s">
        <v>445</v>
      </c>
      <c r="E26" s="8" t="s">
        <v>70</v>
      </c>
      <c r="F26" s="8" t="s">
        <v>396</v>
      </c>
      <c r="G26" s="8" t="s">
        <v>569</v>
      </c>
      <c r="H26" s="8" t="s">
        <v>570</v>
      </c>
    </row>
    <row r="27" spans="1:8" ht="18" x14ac:dyDescent="0.25">
      <c r="A27" s="15" t="s">
        <v>209</v>
      </c>
      <c r="B27" s="15" t="s">
        <v>43</v>
      </c>
      <c r="C27" s="15" t="s">
        <v>439</v>
      </c>
      <c r="D27" s="6" t="s">
        <v>440</v>
      </c>
      <c r="E27" s="8" t="s">
        <v>374</v>
      </c>
      <c r="F27" s="8" t="s">
        <v>571</v>
      </c>
      <c r="G27" s="8" t="s">
        <v>572</v>
      </c>
      <c r="H27" s="8" t="s">
        <v>108</v>
      </c>
    </row>
    <row r="28" spans="1:8" ht="18" x14ac:dyDescent="0.25">
      <c r="A28" s="15" t="s">
        <v>209</v>
      </c>
      <c r="B28" s="15" t="s">
        <v>43</v>
      </c>
      <c r="C28" s="15" t="s">
        <v>439</v>
      </c>
      <c r="D28" s="6" t="s">
        <v>445</v>
      </c>
      <c r="E28" s="8" t="s">
        <v>80</v>
      </c>
      <c r="F28" s="8" t="s">
        <v>573</v>
      </c>
      <c r="G28" s="8" t="s">
        <v>574</v>
      </c>
      <c r="H28" s="8" t="s">
        <v>184</v>
      </c>
    </row>
    <row r="29" spans="1:8" ht="18" x14ac:dyDescent="0.25">
      <c r="A29" s="15" t="s">
        <v>209</v>
      </c>
      <c r="B29" s="15" t="s">
        <v>43</v>
      </c>
      <c r="C29" s="6" t="s">
        <v>476</v>
      </c>
      <c r="D29" s="6" t="s">
        <v>445</v>
      </c>
      <c r="E29" s="8" t="s">
        <v>103</v>
      </c>
      <c r="F29" s="8" t="s">
        <v>75</v>
      </c>
      <c r="G29" s="8" t="s">
        <v>75</v>
      </c>
      <c r="H29" s="8" t="s">
        <v>75</v>
      </c>
    </row>
    <row r="30" spans="1:8" ht="18" x14ac:dyDescent="0.25">
      <c r="A30" s="15" t="s">
        <v>209</v>
      </c>
      <c r="B30" s="15" t="s">
        <v>505</v>
      </c>
      <c r="C30" s="15" t="s">
        <v>439</v>
      </c>
      <c r="D30" s="6" t="s">
        <v>440</v>
      </c>
      <c r="E30" s="8" t="s">
        <v>575</v>
      </c>
      <c r="F30" s="8" t="s">
        <v>576</v>
      </c>
      <c r="G30" s="8" t="s">
        <v>577</v>
      </c>
      <c r="H30" s="8" t="s">
        <v>578</v>
      </c>
    </row>
    <row r="31" spans="1:8" ht="18" x14ac:dyDescent="0.25">
      <c r="A31" s="15" t="s">
        <v>209</v>
      </c>
      <c r="B31" s="15" t="s">
        <v>505</v>
      </c>
      <c r="C31" s="15" t="s">
        <v>439</v>
      </c>
      <c r="D31" s="6" t="s">
        <v>445</v>
      </c>
      <c r="E31" s="8" t="s">
        <v>329</v>
      </c>
      <c r="F31" s="8" t="s">
        <v>579</v>
      </c>
      <c r="G31" s="8" t="s">
        <v>580</v>
      </c>
      <c r="H31" s="8" t="s">
        <v>581</v>
      </c>
    </row>
    <row r="32" spans="1:8" ht="18" x14ac:dyDescent="0.25">
      <c r="A32" s="15" t="s">
        <v>238</v>
      </c>
      <c r="B32" s="15" t="s">
        <v>42</v>
      </c>
      <c r="C32" s="15" t="s">
        <v>439</v>
      </c>
      <c r="D32" s="6" t="s">
        <v>440</v>
      </c>
      <c r="E32" s="8" t="s">
        <v>305</v>
      </c>
      <c r="F32" s="8" t="s">
        <v>582</v>
      </c>
      <c r="G32" s="8" t="s">
        <v>583</v>
      </c>
      <c r="H32" s="8" t="s">
        <v>584</v>
      </c>
    </row>
    <row r="33" spans="1:8" ht="18" x14ac:dyDescent="0.25">
      <c r="A33" s="15" t="s">
        <v>238</v>
      </c>
      <c r="B33" s="15" t="s">
        <v>42</v>
      </c>
      <c r="C33" s="15" t="s">
        <v>439</v>
      </c>
      <c r="D33" s="6" t="s">
        <v>445</v>
      </c>
      <c r="E33" s="8" t="s">
        <v>319</v>
      </c>
      <c r="F33" s="8" t="s">
        <v>585</v>
      </c>
      <c r="G33" s="8" t="s">
        <v>586</v>
      </c>
      <c r="H33" s="8" t="s">
        <v>587</v>
      </c>
    </row>
    <row r="34" spans="1:8" ht="18" x14ac:dyDescent="0.25">
      <c r="A34" s="15" t="s">
        <v>238</v>
      </c>
      <c r="B34" s="15" t="s">
        <v>42</v>
      </c>
      <c r="C34" s="6" t="s">
        <v>450</v>
      </c>
      <c r="D34" s="6" t="s">
        <v>445</v>
      </c>
      <c r="E34" s="8" t="s">
        <v>73</v>
      </c>
      <c r="F34" s="8" t="s">
        <v>75</v>
      </c>
      <c r="G34" s="8" t="s">
        <v>75</v>
      </c>
      <c r="H34" s="8" t="s">
        <v>75</v>
      </c>
    </row>
    <row r="35" spans="1:8" ht="18" x14ac:dyDescent="0.25">
      <c r="A35" s="15" t="s">
        <v>238</v>
      </c>
      <c r="B35" s="15" t="s">
        <v>42</v>
      </c>
      <c r="C35" s="6" t="s">
        <v>454</v>
      </c>
      <c r="D35" s="6" t="s">
        <v>445</v>
      </c>
      <c r="E35" s="8" t="s">
        <v>130</v>
      </c>
      <c r="F35" s="8" t="s">
        <v>588</v>
      </c>
      <c r="G35" s="8" t="s">
        <v>589</v>
      </c>
      <c r="H35" s="8" t="s">
        <v>590</v>
      </c>
    </row>
    <row r="36" spans="1:8" ht="18" x14ac:dyDescent="0.25">
      <c r="A36" s="15" t="s">
        <v>238</v>
      </c>
      <c r="B36" s="15" t="s">
        <v>43</v>
      </c>
      <c r="C36" s="15" t="s">
        <v>439</v>
      </c>
      <c r="D36" s="6" t="s">
        <v>440</v>
      </c>
      <c r="E36" s="8" t="s">
        <v>591</v>
      </c>
      <c r="F36" s="8" t="s">
        <v>592</v>
      </c>
      <c r="G36" s="8" t="s">
        <v>593</v>
      </c>
      <c r="H36" s="8" t="s">
        <v>594</v>
      </c>
    </row>
    <row r="37" spans="1:8" ht="18" x14ac:dyDescent="0.25">
      <c r="A37" s="15" t="s">
        <v>238</v>
      </c>
      <c r="B37" s="15" t="s">
        <v>43</v>
      </c>
      <c r="C37" s="15" t="s">
        <v>439</v>
      </c>
      <c r="D37" s="6" t="s">
        <v>445</v>
      </c>
      <c r="E37" s="8" t="s">
        <v>125</v>
      </c>
      <c r="F37" s="8" t="s">
        <v>595</v>
      </c>
      <c r="G37" s="8" t="s">
        <v>596</v>
      </c>
      <c r="H37" s="8" t="s">
        <v>597</v>
      </c>
    </row>
    <row r="38" spans="1:8" ht="18" x14ac:dyDescent="0.25">
      <c r="A38" s="15" t="s">
        <v>238</v>
      </c>
      <c r="B38" s="15" t="s">
        <v>43</v>
      </c>
      <c r="C38" s="6" t="s">
        <v>476</v>
      </c>
      <c r="D38" s="6" t="s">
        <v>445</v>
      </c>
      <c r="E38" s="8" t="s">
        <v>103</v>
      </c>
      <c r="F38" s="8" t="s">
        <v>75</v>
      </c>
      <c r="G38" s="8" t="s">
        <v>598</v>
      </c>
      <c r="H38" s="8" t="s">
        <v>75</v>
      </c>
    </row>
    <row r="39" spans="1:8" ht="18" x14ac:dyDescent="0.25">
      <c r="A39" s="15" t="s">
        <v>238</v>
      </c>
      <c r="B39" s="15" t="s">
        <v>505</v>
      </c>
      <c r="C39" s="15" t="s">
        <v>439</v>
      </c>
      <c r="D39" s="6" t="s">
        <v>440</v>
      </c>
      <c r="E39" s="8" t="s">
        <v>331</v>
      </c>
      <c r="F39" s="8" t="s">
        <v>599</v>
      </c>
      <c r="G39" s="8" t="s">
        <v>600</v>
      </c>
      <c r="H39" s="8" t="s">
        <v>601</v>
      </c>
    </row>
    <row r="40" spans="1:8" ht="18" x14ac:dyDescent="0.25">
      <c r="A40" s="15" t="s">
        <v>238</v>
      </c>
      <c r="B40" s="15" t="s">
        <v>505</v>
      </c>
      <c r="C40" s="15" t="s">
        <v>439</v>
      </c>
      <c r="D40" s="6" t="s">
        <v>445</v>
      </c>
      <c r="E40" s="8" t="s">
        <v>75</v>
      </c>
      <c r="F40" s="8" t="s">
        <v>75</v>
      </c>
      <c r="G40" s="8" t="s">
        <v>75</v>
      </c>
      <c r="H40" s="8" t="s">
        <v>75</v>
      </c>
    </row>
    <row r="41" spans="1:8" ht="18" x14ac:dyDescent="0.25">
      <c r="A41" s="15" t="s">
        <v>216</v>
      </c>
      <c r="B41" s="15" t="s">
        <v>42</v>
      </c>
      <c r="C41" s="15" t="s">
        <v>439</v>
      </c>
      <c r="D41" s="6" t="s">
        <v>440</v>
      </c>
      <c r="E41" s="8" t="s">
        <v>602</v>
      </c>
      <c r="F41" s="8" t="s">
        <v>603</v>
      </c>
      <c r="G41" s="8" t="s">
        <v>604</v>
      </c>
      <c r="H41" s="8" t="s">
        <v>605</v>
      </c>
    </row>
    <row r="42" spans="1:8" ht="18" x14ac:dyDescent="0.25">
      <c r="A42" s="15" t="s">
        <v>216</v>
      </c>
      <c r="B42" s="15" t="s">
        <v>42</v>
      </c>
      <c r="C42" s="15" t="s">
        <v>439</v>
      </c>
      <c r="D42" s="6" t="s">
        <v>445</v>
      </c>
      <c r="E42" s="8" t="s">
        <v>606</v>
      </c>
      <c r="F42" s="8" t="s">
        <v>607</v>
      </c>
      <c r="G42" s="8" t="s">
        <v>608</v>
      </c>
      <c r="H42" s="8" t="s">
        <v>268</v>
      </c>
    </row>
    <row r="43" spans="1:8" ht="18" x14ac:dyDescent="0.25">
      <c r="A43" s="15" t="s">
        <v>216</v>
      </c>
      <c r="B43" s="15" t="s">
        <v>42</v>
      </c>
      <c r="C43" s="6" t="s">
        <v>450</v>
      </c>
      <c r="D43" s="6" t="s">
        <v>445</v>
      </c>
      <c r="E43" s="8" t="s">
        <v>72</v>
      </c>
      <c r="F43" s="8" t="s">
        <v>609</v>
      </c>
      <c r="G43" s="8" t="s">
        <v>610</v>
      </c>
      <c r="H43" s="8" t="s">
        <v>611</v>
      </c>
    </row>
    <row r="44" spans="1:8" ht="18" x14ac:dyDescent="0.25">
      <c r="A44" s="15" t="s">
        <v>216</v>
      </c>
      <c r="B44" s="15" t="s">
        <v>42</v>
      </c>
      <c r="C44" s="6" t="s">
        <v>454</v>
      </c>
      <c r="D44" s="6" t="s">
        <v>445</v>
      </c>
      <c r="E44" s="8" t="s">
        <v>591</v>
      </c>
      <c r="F44" s="8" t="s">
        <v>612</v>
      </c>
      <c r="G44" s="8" t="s">
        <v>613</v>
      </c>
      <c r="H44" s="8" t="s">
        <v>614</v>
      </c>
    </row>
    <row r="45" spans="1:8" ht="18" x14ac:dyDescent="0.25">
      <c r="A45" s="15" t="s">
        <v>216</v>
      </c>
      <c r="B45" s="15" t="s">
        <v>43</v>
      </c>
      <c r="C45" s="15" t="s">
        <v>439</v>
      </c>
      <c r="D45" s="6" t="s">
        <v>440</v>
      </c>
      <c r="E45" s="8" t="s">
        <v>615</v>
      </c>
      <c r="F45" s="8" t="s">
        <v>616</v>
      </c>
      <c r="G45" s="8" t="s">
        <v>617</v>
      </c>
      <c r="H45" s="8" t="s">
        <v>618</v>
      </c>
    </row>
    <row r="46" spans="1:8" ht="18" x14ac:dyDescent="0.25">
      <c r="A46" s="15" t="s">
        <v>216</v>
      </c>
      <c r="B46" s="15" t="s">
        <v>43</v>
      </c>
      <c r="C46" s="15" t="s">
        <v>439</v>
      </c>
      <c r="D46" s="6" t="s">
        <v>445</v>
      </c>
      <c r="E46" s="8" t="s">
        <v>329</v>
      </c>
      <c r="F46" s="8" t="s">
        <v>619</v>
      </c>
      <c r="G46" s="8" t="s">
        <v>620</v>
      </c>
      <c r="H46" s="8" t="s">
        <v>344</v>
      </c>
    </row>
    <row r="47" spans="1:8" ht="18" x14ac:dyDescent="0.25">
      <c r="A47" s="15" t="s">
        <v>216</v>
      </c>
      <c r="B47" s="15" t="s">
        <v>43</v>
      </c>
      <c r="C47" s="6" t="s">
        <v>476</v>
      </c>
      <c r="D47" s="6" t="s">
        <v>445</v>
      </c>
      <c r="E47" s="8" t="s">
        <v>83</v>
      </c>
      <c r="F47" s="8" t="s">
        <v>621</v>
      </c>
      <c r="G47" s="8" t="s">
        <v>622</v>
      </c>
      <c r="H47" s="8" t="s">
        <v>623</v>
      </c>
    </row>
    <row r="48" spans="1:8" ht="18" x14ac:dyDescent="0.25">
      <c r="A48" s="15" t="s">
        <v>216</v>
      </c>
      <c r="B48" s="15" t="s">
        <v>505</v>
      </c>
      <c r="C48" s="15" t="s">
        <v>439</v>
      </c>
      <c r="D48" s="6" t="s">
        <v>440</v>
      </c>
      <c r="E48" s="8" t="s">
        <v>329</v>
      </c>
      <c r="F48" s="8" t="s">
        <v>624</v>
      </c>
      <c r="G48" s="8" t="s">
        <v>625</v>
      </c>
      <c r="H48" s="8" t="s">
        <v>626</v>
      </c>
    </row>
    <row r="49" spans="1:8" ht="18" x14ac:dyDescent="0.25">
      <c r="A49" s="15" t="s">
        <v>216</v>
      </c>
      <c r="B49" s="15" t="s">
        <v>505</v>
      </c>
      <c r="C49" s="15" t="s">
        <v>439</v>
      </c>
      <c r="D49" s="6" t="s">
        <v>445</v>
      </c>
      <c r="E49" s="8" t="s">
        <v>73</v>
      </c>
      <c r="F49" s="8" t="s">
        <v>331</v>
      </c>
      <c r="G49" s="8" t="s">
        <v>627</v>
      </c>
      <c r="H49" s="8" t="s">
        <v>93</v>
      </c>
    </row>
    <row r="50" spans="1:8" ht="18" x14ac:dyDescent="0.25">
      <c r="A50" s="15" t="s">
        <v>216</v>
      </c>
      <c r="B50" s="15" t="s">
        <v>505</v>
      </c>
      <c r="C50" s="6" t="s">
        <v>454</v>
      </c>
      <c r="D50" s="6" t="s">
        <v>445</v>
      </c>
      <c r="E50" s="8" t="s">
        <v>75</v>
      </c>
      <c r="F50" s="8" t="s">
        <v>75</v>
      </c>
      <c r="G50" s="8" t="s">
        <v>75</v>
      </c>
      <c r="H50" s="8" t="s">
        <v>75</v>
      </c>
    </row>
    <row r="51" spans="1:8" ht="18" x14ac:dyDescent="0.25">
      <c r="A51" s="15" t="s">
        <v>195</v>
      </c>
      <c r="B51" s="15" t="s">
        <v>42</v>
      </c>
      <c r="C51" s="15" t="s">
        <v>439</v>
      </c>
      <c r="D51" s="6" t="s">
        <v>440</v>
      </c>
      <c r="E51" s="8" t="s">
        <v>628</v>
      </c>
      <c r="F51" s="8" t="s">
        <v>629</v>
      </c>
      <c r="G51" s="8" t="s">
        <v>630</v>
      </c>
      <c r="H51" s="8" t="s">
        <v>631</v>
      </c>
    </row>
    <row r="52" spans="1:8" ht="18" x14ac:dyDescent="0.25">
      <c r="A52" s="15" t="s">
        <v>195</v>
      </c>
      <c r="B52" s="15" t="s">
        <v>42</v>
      </c>
      <c r="C52" s="15" t="s">
        <v>439</v>
      </c>
      <c r="D52" s="6" t="s">
        <v>445</v>
      </c>
      <c r="E52" s="8" t="s">
        <v>68</v>
      </c>
      <c r="F52" s="8" t="s">
        <v>632</v>
      </c>
      <c r="G52" s="8" t="s">
        <v>633</v>
      </c>
      <c r="H52" s="8" t="s">
        <v>634</v>
      </c>
    </row>
    <row r="53" spans="1:8" ht="18" x14ac:dyDescent="0.25">
      <c r="A53" s="15" t="s">
        <v>195</v>
      </c>
      <c r="B53" s="15" t="s">
        <v>42</v>
      </c>
      <c r="C53" s="6" t="s">
        <v>450</v>
      </c>
      <c r="D53" s="6" t="s">
        <v>445</v>
      </c>
      <c r="E53" s="8" t="s">
        <v>79</v>
      </c>
      <c r="F53" s="8" t="s">
        <v>75</v>
      </c>
      <c r="G53" s="8" t="s">
        <v>635</v>
      </c>
      <c r="H53" s="8" t="s">
        <v>75</v>
      </c>
    </row>
    <row r="54" spans="1:8" ht="18" x14ac:dyDescent="0.25">
      <c r="A54" s="15" t="s">
        <v>195</v>
      </c>
      <c r="B54" s="15" t="s">
        <v>42</v>
      </c>
      <c r="C54" s="6" t="s">
        <v>454</v>
      </c>
      <c r="D54" s="6" t="s">
        <v>445</v>
      </c>
      <c r="E54" s="8" t="s">
        <v>74</v>
      </c>
      <c r="F54" s="8" t="s">
        <v>254</v>
      </c>
      <c r="G54" s="8" t="s">
        <v>636</v>
      </c>
      <c r="H54" s="8" t="s">
        <v>637</v>
      </c>
    </row>
    <row r="55" spans="1:8" ht="18" x14ac:dyDescent="0.25">
      <c r="A55" s="15" t="s">
        <v>195</v>
      </c>
      <c r="B55" s="6" t="s">
        <v>43</v>
      </c>
      <c r="C55" s="6" t="s">
        <v>439</v>
      </c>
      <c r="D55" s="6" t="s">
        <v>440</v>
      </c>
      <c r="E55" s="8" t="s">
        <v>75</v>
      </c>
      <c r="F55" s="8" t="s">
        <v>75</v>
      </c>
      <c r="G55" s="8" t="s">
        <v>75</v>
      </c>
      <c r="H55" s="8" t="s">
        <v>75</v>
      </c>
    </row>
    <row r="56" spans="1:8" ht="18" x14ac:dyDescent="0.25">
      <c r="A56" s="15" t="s">
        <v>195</v>
      </c>
      <c r="B56" s="6" t="s">
        <v>505</v>
      </c>
      <c r="C56" s="6" t="s">
        <v>439</v>
      </c>
      <c r="D56" s="6" t="s">
        <v>440</v>
      </c>
      <c r="E56" s="8" t="s">
        <v>75</v>
      </c>
      <c r="F56" s="8" t="s">
        <v>75</v>
      </c>
      <c r="G56" s="8" t="s">
        <v>75</v>
      </c>
      <c r="H56" s="8" t="s">
        <v>75</v>
      </c>
    </row>
    <row r="57" spans="1:8" ht="18" x14ac:dyDescent="0.25">
      <c r="A57" s="15" t="s">
        <v>225</v>
      </c>
      <c r="B57" s="15" t="s">
        <v>42</v>
      </c>
      <c r="C57" s="15" t="s">
        <v>439</v>
      </c>
      <c r="D57" s="6" t="s">
        <v>440</v>
      </c>
      <c r="E57" s="8" t="s">
        <v>638</v>
      </c>
      <c r="F57" s="8" t="s">
        <v>639</v>
      </c>
      <c r="G57" s="8" t="s">
        <v>640</v>
      </c>
      <c r="H57" s="8" t="s">
        <v>641</v>
      </c>
    </row>
    <row r="58" spans="1:8" ht="18" x14ac:dyDescent="0.25">
      <c r="A58" s="15" t="s">
        <v>225</v>
      </c>
      <c r="B58" s="15" t="s">
        <v>42</v>
      </c>
      <c r="C58" s="15" t="s">
        <v>439</v>
      </c>
      <c r="D58" s="6" t="s">
        <v>445</v>
      </c>
      <c r="E58" s="8" t="s">
        <v>642</v>
      </c>
      <c r="F58" s="8" t="s">
        <v>643</v>
      </c>
      <c r="G58" s="8" t="s">
        <v>644</v>
      </c>
      <c r="H58" s="8" t="s">
        <v>645</v>
      </c>
    </row>
    <row r="59" spans="1:8" ht="18" x14ac:dyDescent="0.25">
      <c r="A59" s="15" t="s">
        <v>225</v>
      </c>
      <c r="B59" s="15" t="s">
        <v>42</v>
      </c>
      <c r="C59" s="6" t="s">
        <v>450</v>
      </c>
      <c r="D59" s="6" t="s">
        <v>445</v>
      </c>
      <c r="E59" s="8" t="s">
        <v>75</v>
      </c>
      <c r="F59" s="8" t="s">
        <v>75</v>
      </c>
      <c r="G59" s="8" t="s">
        <v>75</v>
      </c>
      <c r="H59" s="8" t="s">
        <v>75</v>
      </c>
    </row>
    <row r="60" spans="1:8" ht="18" x14ac:dyDescent="0.25">
      <c r="A60" s="15" t="s">
        <v>225</v>
      </c>
      <c r="B60" s="15" t="s">
        <v>42</v>
      </c>
      <c r="C60" s="6" t="s">
        <v>454</v>
      </c>
      <c r="D60" s="6" t="s">
        <v>445</v>
      </c>
      <c r="E60" s="8" t="s">
        <v>398</v>
      </c>
      <c r="F60" s="8" t="s">
        <v>332</v>
      </c>
      <c r="G60" s="8" t="s">
        <v>621</v>
      </c>
      <c r="H60" s="8" t="s">
        <v>646</v>
      </c>
    </row>
    <row r="61" spans="1:8" ht="18" x14ac:dyDescent="0.25">
      <c r="A61" s="15" t="s">
        <v>225</v>
      </c>
      <c r="B61" s="15" t="s">
        <v>43</v>
      </c>
      <c r="C61" s="15" t="s">
        <v>439</v>
      </c>
      <c r="D61" s="6" t="s">
        <v>440</v>
      </c>
      <c r="E61" s="8" t="s">
        <v>627</v>
      </c>
      <c r="F61" s="8" t="s">
        <v>647</v>
      </c>
      <c r="G61" s="8" t="s">
        <v>648</v>
      </c>
      <c r="H61" s="8" t="s">
        <v>649</v>
      </c>
    </row>
    <row r="62" spans="1:8" ht="18" x14ac:dyDescent="0.25">
      <c r="A62" s="15" t="s">
        <v>225</v>
      </c>
      <c r="B62" s="15" t="s">
        <v>43</v>
      </c>
      <c r="C62" s="15" t="s">
        <v>439</v>
      </c>
      <c r="D62" s="6" t="s">
        <v>445</v>
      </c>
      <c r="E62" s="8" t="s">
        <v>392</v>
      </c>
      <c r="F62" s="8" t="s">
        <v>650</v>
      </c>
      <c r="G62" s="8" t="s">
        <v>651</v>
      </c>
      <c r="H62" s="8" t="s">
        <v>175</v>
      </c>
    </row>
    <row r="63" spans="1:8" ht="18" x14ac:dyDescent="0.25">
      <c r="A63" s="15" t="s">
        <v>225</v>
      </c>
      <c r="B63" s="15" t="s">
        <v>43</v>
      </c>
      <c r="C63" s="6" t="s">
        <v>489</v>
      </c>
      <c r="D63" s="6" t="s">
        <v>445</v>
      </c>
      <c r="E63" s="8" t="s">
        <v>75</v>
      </c>
      <c r="F63" s="8" t="s">
        <v>75</v>
      </c>
      <c r="G63" s="8" t="s">
        <v>75</v>
      </c>
      <c r="H63" s="8" t="s">
        <v>75</v>
      </c>
    </row>
    <row r="64" spans="1:8" ht="18" x14ac:dyDescent="0.25">
      <c r="A64" s="15" t="s">
        <v>225</v>
      </c>
      <c r="B64" s="15" t="s">
        <v>43</v>
      </c>
      <c r="C64" s="6" t="s">
        <v>476</v>
      </c>
      <c r="D64" s="6" t="s">
        <v>445</v>
      </c>
      <c r="E64" s="8" t="s">
        <v>75</v>
      </c>
      <c r="F64" s="8" t="s">
        <v>75</v>
      </c>
      <c r="G64" s="8" t="s">
        <v>75</v>
      </c>
      <c r="H64" s="8" t="s">
        <v>75</v>
      </c>
    </row>
    <row r="65" spans="1:8" ht="18" x14ac:dyDescent="0.25">
      <c r="A65" s="15" t="s">
        <v>225</v>
      </c>
      <c r="B65" s="15" t="s">
        <v>505</v>
      </c>
      <c r="C65" s="15" t="s">
        <v>439</v>
      </c>
      <c r="D65" s="6" t="s">
        <v>440</v>
      </c>
      <c r="E65" s="8" t="s">
        <v>260</v>
      </c>
      <c r="F65" s="8" t="s">
        <v>181</v>
      </c>
      <c r="G65" s="8" t="s">
        <v>652</v>
      </c>
      <c r="H65" s="8" t="s">
        <v>653</v>
      </c>
    </row>
    <row r="66" spans="1:8" ht="18" x14ac:dyDescent="0.25">
      <c r="A66" s="15" t="s">
        <v>225</v>
      </c>
      <c r="B66" s="15" t="s">
        <v>505</v>
      </c>
      <c r="C66" s="15" t="s">
        <v>439</v>
      </c>
      <c r="D66" s="6" t="s">
        <v>445</v>
      </c>
      <c r="E66" s="8" t="s">
        <v>91</v>
      </c>
      <c r="F66" s="8" t="s">
        <v>260</v>
      </c>
      <c r="G66" s="8" t="s">
        <v>627</v>
      </c>
      <c r="H66" s="8" t="s">
        <v>654</v>
      </c>
    </row>
    <row r="67" spans="1:8" ht="18" x14ac:dyDescent="0.25">
      <c r="A67" s="15" t="s">
        <v>225</v>
      </c>
      <c r="B67" s="15" t="s">
        <v>505</v>
      </c>
      <c r="C67" s="6" t="s">
        <v>454</v>
      </c>
      <c r="D67" s="6" t="s">
        <v>445</v>
      </c>
      <c r="E67" s="8" t="s">
        <v>75</v>
      </c>
      <c r="F67" s="8" t="s">
        <v>75</v>
      </c>
      <c r="G67" s="8" t="s">
        <v>75</v>
      </c>
      <c r="H67" s="8" t="s">
        <v>75</v>
      </c>
    </row>
    <row r="68" spans="1:8" ht="18" x14ac:dyDescent="0.25">
      <c r="A68" s="15" t="s">
        <v>655</v>
      </c>
      <c r="B68" s="15" t="s">
        <v>42</v>
      </c>
      <c r="C68" s="15" t="s">
        <v>439</v>
      </c>
      <c r="D68" s="6" t="s">
        <v>440</v>
      </c>
      <c r="E68" s="8" t="s">
        <v>75</v>
      </c>
      <c r="F68" s="8" t="s">
        <v>75</v>
      </c>
      <c r="G68" s="8" t="s">
        <v>75</v>
      </c>
      <c r="H68" s="8" t="s">
        <v>75</v>
      </c>
    </row>
    <row r="69" spans="1:8" ht="18" x14ac:dyDescent="0.25">
      <c r="A69" s="15" t="s">
        <v>655</v>
      </c>
      <c r="B69" s="15" t="s">
        <v>42</v>
      </c>
      <c r="C69" s="15" t="s">
        <v>439</v>
      </c>
      <c r="D69" s="6" t="s">
        <v>445</v>
      </c>
      <c r="E69" s="8" t="s">
        <v>75</v>
      </c>
      <c r="F69" s="8" t="s">
        <v>75</v>
      </c>
      <c r="G69" s="8" t="s">
        <v>75</v>
      </c>
      <c r="H69" s="8" t="s">
        <v>75</v>
      </c>
    </row>
    <row r="70" spans="1:8" ht="8.1" customHeight="1" x14ac:dyDescent="0.25"/>
    <row r="71" spans="1:8" ht="30.95" customHeight="1" x14ac:dyDescent="0.25">
      <c r="A71" s="14" t="s">
        <v>656</v>
      </c>
      <c r="B71" s="14"/>
      <c r="C71" s="14"/>
      <c r="D71" s="14"/>
      <c r="E71" s="14"/>
      <c r="F71" s="14"/>
      <c r="G71" s="14"/>
      <c r="H71" s="14"/>
    </row>
    <row r="72" spans="1:8" ht="44.45" customHeight="1" x14ac:dyDescent="0.25">
      <c r="A72" s="14" t="s">
        <v>657</v>
      </c>
      <c r="B72" s="14"/>
      <c r="C72" s="14"/>
      <c r="D72" s="14"/>
      <c r="E72" s="14"/>
      <c r="F72" s="14"/>
      <c r="G72" s="14"/>
      <c r="H72" s="14"/>
    </row>
    <row r="73" spans="1:8" ht="17.45" customHeight="1" x14ac:dyDescent="0.25">
      <c r="A73" s="14" t="s">
        <v>32</v>
      </c>
      <c r="B73" s="14"/>
      <c r="C73" s="14"/>
      <c r="D73" s="14"/>
      <c r="E73" s="14"/>
      <c r="F73" s="14"/>
      <c r="G73" s="14"/>
      <c r="H73" s="14"/>
    </row>
    <row r="74" spans="1:8" ht="17.45" customHeight="1" x14ac:dyDescent="0.25">
      <c r="A74" s="14" t="s">
        <v>33</v>
      </c>
      <c r="B74" s="14"/>
      <c r="C74" s="14"/>
      <c r="D74" s="14"/>
      <c r="E74" s="14"/>
      <c r="F74" s="14"/>
      <c r="G74" s="14"/>
      <c r="H74" s="14"/>
    </row>
  </sheetData>
  <mergeCells count="54">
    <mergeCell ref="A71:H71"/>
    <mergeCell ref="A72:H72"/>
    <mergeCell ref="A73:H73"/>
    <mergeCell ref="A74:H74"/>
    <mergeCell ref="C51:C52"/>
    <mergeCell ref="C57:C58"/>
    <mergeCell ref="C61:C62"/>
    <mergeCell ref="C65:C66"/>
    <mergeCell ref="C68:C69"/>
    <mergeCell ref="B68:B69"/>
    <mergeCell ref="C5:C6"/>
    <mergeCell ref="C9:C10"/>
    <mergeCell ref="C12:C13"/>
    <mergeCell ref="C14:C15"/>
    <mergeCell ref="C18:C19"/>
    <mergeCell ref="C21:C22"/>
    <mergeCell ref="C23:C24"/>
    <mergeCell ref="C27:C28"/>
    <mergeCell ref="C30:C31"/>
    <mergeCell ref="C32:C33"/>
    <mergeCell ref="C36:C37"/>
    <mergeCell ref="C39:C40"/>
    <mergeCell ref="C41:C42"/>
    <mergeCell ref="C45:C46"/>
    <mergeCell ref="C48:C49"/>
    <mergeCell ref="B48:B50"/>
    <mergeCell ref="B51:B54"/>
    <mergeCell ref="B57:B60"/>
    <mergeCell ref="B61:B64"/>
    <mergeCell ref="B65:B67"/>
    <mergeCell ref="B32:B35"/>
    <mergeCell ref="B36:B38"/>
    <mergeCell ref="B39:B40"/>
    <mergeCell ref="B41:B44"/>
    <mergeCell ref="B45:B47"/>
    <mergeCell ref="A32:A40"/>
    <mergeCell ref="A41:A50"/>
    <mergeCell ref="A51:A56"/>
    <mergeCell ref="A57:A67"/>
    <mergeCell ref="A68:A69"/>
    <mergeCell ref="A1:H1"/>
    <mergeCell ref="J1:K2"/>
    <mergeCell ref="A5:A13"/>
    <mergeCell ref="A14:A22"/>
    <mergeCell ref="A23:A31"/>
    <mergeCell ref="B5:B8"/>
    <mergeCell ref="B9:B11"/>
    <mergeCell ref="B12:B13"/>
    <mergeCell ref="B14:B17"/>
    <mergeCell ref="B18:B20"/>
    <mergeCell ref="B21:B22"/>
    <mergeCell ref="B23:B26"/>
    <mergeCell ref="B27:B29"/>
    <mergeCell ref="B30:B31"/>
  </mergeCells>
  <pageMargins left="0.7" right="0.7" top="0.75" bottom="0.75" header="0.3" footer="0.3"/>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66"/>
  <sheetViews>
    <sheetView workbookViewId="0"/>
  </sheetViews>
  <sheetFormatPr baseColWidth="10" defaultRowHeight="15" x14ac:dyDescent="0.25"/>
  <cols>
    <col min="1" max="1" width="55.7109375" customWidth="1"/>
    <col min="2" max="2" width="22.28515625" customWidth="1"/>
    <col min="3" max="3" width="31.85546875" customWidth="1"/>
    <col min="4" max="4" width="25.85546875" customWidth="1"/>
    <col min="5" max="5" width="33.140625" customWidth="1"/>
    <col min="6" max="8" width="12.7109375" customWidth="1"/>
  </cols>
  <sheetData>
    <row r="1" spans="1:11" ht="42" customHeight="1" x14ac:dyDescent="0.35">
      <c r="A1" s="11" t="s">
        <v>658</v>
      </c>
      <c r="B1" s="12"/>
      <c r="C1" s="12"/>
      <c r="D1" s="12"/>
      <c r="E1" s="12"/>
      <c r="F1" s="12"/>
      <c r="G1" s="12"/>
      <c r="H1" s="12"/>
      <c r="J1" s="13" t="str">
        <f>HYPERLINK("#'Sommaire'!A1", "Retour sommaire")</f>
        <v>Retour sommaire</v>
      </c>
      <c r="K1" s="13"/>
    </row>
    <row r="2" spans="1:11" x14ac:dyDescent="0.25">
      <c r="J2" s="13"/>
      <c r="K2" s="13"/>
    </row>
    <row r="3" spans="1:11" ht="60" customHeight="1" x14ac:dyDescent="0.25">
      <c r="A3" s="4" t="s">
        <v>659</v>
      </c>
      <c r="B3" s="4" t="s">
        <v>3</v>
      </c>
      <c r="C3" s="4" t="s">
        <v>434</v>
      </c>
      <c r="D3" s="4" t="s">
        <v>435</v>
      </c>
      <c r="E3" s="4" t="s">
        <v>436</v>
      </c>
      <c r="F3" s="4" t="s">
        <v>5</v>
      </c>
      <c r="G3" s="4" t="s">
        <v>6</v>
      </c>
      <c r="H3" s="4" t="s">
        <v>437</v>
      </c>
    </row>
    <row r="4" spans="1:11" x14ac:dyDescent="0.25">
      <c r="A4" s="5" t="s">
        <v>8</v>
      </c>
      <c r="B4" s="5" t="s">
        <v>8</v>
      </c>
      <c r="C4" s="5" t="s">
        <v>8</v>
      </c>
      <c r="D4" s="5" t="s">
        <v>8</v>
      </c>
      <c r="E4" s="5" t="s">
        <v>9</v>
      </c>
      <c r="F4" s="5" t="s">
        <v>58</v>
      </c>
      <c r="G4" s="5" t="s">
        <v>11</v>
      </c>
      <c r="H4" s="5" t="s">
        <v>12</v>
      </c>
    </row>
    <row r="5" spans="1:11" ht="18" x14ac:dyDescent="0.25">
      <c r="A5" s="15" t="s">
        <v>297</v>
      </c>
      <c r="B5" s="15" t="s">
        <v>42</v>
      </c>
      <c r="C5" s="15" t="s">
        <v>439</v>
      </c>
      <c r="D5" s="6" t="s">
        <v>440</v>
      </c>
      <c r="E5" s="8" t="s">
        <v>472</v>
      </c>
      <c r="F5" s="8" t="s">
        <v>516</v>
      </c>
      <c r="G5" s="8" t="s">
        <v>517</v>
      </c>
      <c r="H5" s="8" t="s">
        <v>518</v>
      </c>
    </row>
    <row r="6" spans="1:11" ht="18" x14ac:dyDescent="0.25">
      <c r="A6" s="15" t="s">
        <v>297</v>
      </c>
      <c r="B6" s="15" t="s">
        <v>42</v>
      </c>
      <c r="C6" s="15" t="s">
        <v>439</v>
      </c>
      <c r="D6" s="6" t="s">
        <v>445</v>
      </c>
      <c r="E6" s="8" t="s">
        <v>660</v>
      </c>
      <c r="F6" s="8" t="s">
        <v>661</v>
      </c>
      <c r="G6" s="8" t="s">
        <v>662</v>
      </c>
      <c r="H6" s="8" t="s">
        <v>663</v>
      </c>
    </row>
    <row r="7" spans="1:11" ht="18" x14ac:dyDescent="0.25">
      <c r="A7" s="15" t="s">
        <v>297</v>
      </c>
      <c r="B7" s="15" t="s">
        <v>42</v>
      </c>
      <c r="C7" s="6" t="s">
        <v>450</v>
      </c>
      <c r="D7" s="6" t="s">
        <v>445</v>
      </c>
      <c r="E7" s="8" t="s">
        <v>133</v>
      </c>
      <c r="F7" s="8" t="s">
        <v>523</v>
      </c>
      <c r="G7" s="8" t="s">
        <v>524</v>
      </c>
      <c r="H7" s="8" t="s">
        <v>525</v>
      </c>
    </row>
    <row r="8" spans="1:11" ht="18" x14ac:dyDescent="0.25">
      <c r="A8" s="15" t="s">
        <v>297</v>
      </c>
      <c r="B8" s="15" t="s">
        <v>42</v>
      </c>
      <c r="C8" s="6" t="s">
        <v>454</v>
      </c>
      <c r="D8" s="6" t="s">
        <v>445</v>
      </c>
      <c r="E8" s="8" t="s">
        <v>331</v>
      </c>
      <c r="F8" s="8" t="s">
        <v>526</v>
      </c>
      <c r="G8" s="8" t="s">
        <v>527</v>
      </c>
      <c r="H8" s="8" t="s">
        <v>528</v>
      </c>
    </row>
    <row r="9" spans="1:11" ht="18" x14ac:dyDescent="0.25">
      <c r="A9" s="15" t="s">
        <v>297</v>
      </c>
      <c r="B9" s="15" t="s">
        <v>43</v>
      </c>
      <c r="C9" s="15" t="s">
        <v>439</v>
      </c>
      <c r="D9" s="6" t="s">
        <v>440</v>
      </c>
      <c r="E9" s="8" t="s">
        <v>547</v>
      </c>
      <c r="F9" s="8" t="s">
        <v>664</v>
      </c>
      <c r="G9" s="8" t="s">
        <v>665</v>
      </c>
      <c r="H9" s="8" t="s">
        <v>666</v>
      </c>
    </row>
    <row r="10" spans="1:11" ht="18" x14ac:dyDescent="0.25">
      <c r="A10" s="15" t="s">
        <v>297</v>
      </c>
      <c r="B10" s="15" t="s">
        <v>43</v>
      </c>
      <c r="C10" s="15" t="s">
        <v>439</v>
      </c>
      <c r="D10" s="6" t="s">
        <v>445</v>
      </c>
      <c r="E10" s="8" t="s">
        <v>275</v>
      </c>
      <c r="F10" s="8" t="s">
        <v>667</v>
      </c>
      <c r="G10" s="8" t="s">
        <v>668</v>
      </c>
      <c r="H10" s="8" t="s">
        <v>669</v>
      </c>
    </row>
    <row r="11" spans="1:11" ht="18" x14ac:dyDescent="0.25">
      <c r="A11" s="15" t="s">
        <v>297</v>
      </c>
      <c r="B11" s="15" t="s">
        <v>43</v>
      </c>
      <c r="C11" s="6" t="s">
        <v>476</v>
      </c>
      <c r="D11" s="6" t="s">
        <v>445</v>
      </c>
      <c r="E11" s="8" t="s">
        <v>75</v>
      </c>
      <c r="F11" s="8" t="s">
        <v>75</v>
      </c>
      <c r="G11" s="8" t="s">
        <v>75</v>
      </c>
      <c r="H11" s="8" t="s">
        <v>75</v>
      </c>
    </row>
    <row r="12" spans="1:11" ht="18" x14ac:dyDescent="0.25">
      <c r="A12" s="15" t="s">
        <v>297</v>
      </c>
      <c r="B12" s="15" t="s">
        <v>505</v>
      </c>
      <c r="C12" s="15" t="s">
        <v>439</v>
      </c>
      <c r="D12" s="6" t="s">
        <v>440</v>
      </c>
      <c r="E12" s="8" t="s">
        <v>75</v>
      </c>
      <c r="F12" s="8" t="s">
        <v>75</v>
      </c>
      <c r="G12" s="8" t="s">
        <v>75</v>
      </c>
      <c r="H12" s="8" t="s">
        <v>75</v>
      </c>
    </row>
    <row r="13" spans="1:11" ht="18" x14ac:dyDescent="0.25">
      <c r="A13" s="15" t="s">
        <v>297</v>
      </c>
      <c r="B13" s="15" t="s">
        <v>505</v>
      </c>
      <c r="C13" s="15" t="s">
        <v>439</v>
      </c>
      <c r="D13" s="6" t="s">
        <v>445</v>
      </c>
      <c r="E13" s="8" t="s">
        <v>88</v>
      </c>
      <c r="F13" s="8" t="s">
        <v>345</v>
      </c>
      <c r="G13" s="8" t="s">
        <v>535</v>
      </c>
      <c r="H13" s="8" t="s">
        <v>536</v>
      </c>
    </row>
    <row r="14" spans="1:11" ht="18" x14ac:dyDescent="0.25">
      <c r="A14" s="15" t="s">
        <v>238</v>
      </c>
      <c r="B14" s="15" t="s">
        <v>42</v>
      </c>
      <c r="C14" s="15" t="s">
        <v>439</v>
      </c>
      <c r="D14" s="6" t="s">
        <v>440</v>
      </c>
      <c r="E14" s="8" t="s">
        <v>670</v>
      </c>
      <c r="F14" s="8" t="s">
        <v>671</v>
      </c>
      <c r="G14" s="8" t="s">
        <v>672</v>
      </c>
      <c r="H14" s="8" t="s">
        <v>673</v>
      </c>
    </row>
    <row r="15" spans="1:11" ht="18" x14ac:dyDescent="0.25">
      <c r="A15" s="15" t="s">
        <v>238</v>
      </c>
      <c r="B15" s="15" t="s">
        <v>42</v>
      </c>
      <c r="C15" s="15" t="s">
        <v>439</v>
      </c>
      <c r="D15" s="6" t="s">
        <v>445</v>
      </c>
      <c r="E15" s="8" t="s">
        <v>332</v>
      </c>
      <c r="F15" s="8" t="s">
        <v>674</v>
      </c>
      <c r="G15" s="8" t="s">
        <v>675</v>
      </c>
      <c r="H15" s="8" t="s">
        <v>587</v>
      </c>
    </row>
    <row r="16" spans="1:11" ht="18" x14ac:dyDescent="0.25">
      <c r="A16" s="15" t="s">
        <v>238</v>
      </c>
      <c r="B16" s="15" t="s">
        <v>42</v>
      </c>
      <c r="C16" s="6" t="s">
        <v>450</v>
      </c>
      <c r="D16" s="6" t="s">
        <v>445</v>
      </c>
      <c r="E16" s="8" t="s">
        <v>73</v>
      </c>
      <c r="F16" s="8" t="s">
        <v>75</v>
      </c>
      <c r="G16" s="8" t="s">
        <v>75</v>
      </c>
      <c r="H16" s="8" t="s">
        <v>75</v>
      </c>
    </row>
    <row r="17" spans="1:8" ht="18" x14ac:dyDescent="0.25">
      <c r="A17" s="15" t="s">
        <v>238</v>
      </c>
      <c r="B17" s="15" t="s">
        <v>42</v>
      </c>
      <c r="C17" s="6" t="s">
        <v>454</v>
      </c>
      <c r="D17" s="6" t="s">
        <v>445</v>
      </c>
      <c r="E17" s="8" t="s">
        <v>80</v>
      </c>
      <c r="F17" s="8" t="s">
        <v>676</v>
      </c>
      <c r="G17" s="8" t="s">
        <v>677</v>
      </c>
      <c r="H17" s="8" t="s">
        <v>165</v>
      </c>
    </row>
    <row r="18" spans="1:8" ht="18" x14ac:dyDescent="0.25">
      <c r="A18" s="15" t="s">
        <v>238</v>
      </c>
      <c r="B18" s="15" t="s">
        <v>43</v>
      </c>
      <c r="C18" s="15" t="s">
        <v>439</v>
      </c>
      <c r="D18" s="6" t="s">
        <v>440</v>
      </c>
      <c r="E18" s="8" t="s">
        <v>485</v>
      </c>
      <c r="F18" s="8" t="s">
        <v>678</v>
      </c>
      <c r="G18" s="8" t="s">
        <v>679</v>
      </c>
      <c r="H18" s="8" t="s">
        <v>108</v>
      </c>
    </row>
    <row r="19" spans="1:8" ht="18" x14ac:dyDescent="0.25">
      <c r="A19" s="15" t="s">
        <v>238</v>
      </c>
      <c r="B19" s="15" t="s">
        <v>43</v>
      </c>
      <c r="C19" s="15" t="s">
        <v>439</v>
      </c>
      <c r="D19" s="6" t="s">
        <v>445</v>
      </c>
      <c r="E19" s="8" t="s">
        <v>398</v>
      </c>
      <c r="F19" s="8" t="s">
        <v>680</v>
      </c>
      <c r="G19" s="8" t="s">
        <v>681</v>
      </c>
      <c r="H19" s="8" t="s">
        <v>682</v>
      </c>
    </row>
    <row r="20" spans="1:8" ht="18" x14ac:dyDescent="0.25">
      <c r="A20" s="15" t="s">
        <v>238</v>
      </c>
      <c r="B20" s="15" t="s">
        <v>43</v>
      </c>
      <c r="C20" s="6" t="s">
        <v>476</v>
      </c>
      <c r="D20" s="6" t="s">
        <v>445</v>
      </c>
      <c r="E20" s="8" t="s">
        <v>73</v>
      </c>
      <c r="F20" s="8" t="s">
        <v>683</v>
      </c>
      <c r="G20" s="8" t="s">
        <v>684</v>
      </c>
      <c r="H20" s="8" t="s">
        <v>685</v>
      </c>
    </row>
    <row r="21" spans="1:8" ht="18" x14ac:dyDescent="0.25">
      <c r="A21" s="15" t="s">
        <v>238</v>
      </c>
      <c r="B21" s="15" t="s">
        <v>505</v>
      </c>
      <c r="C21" s="15" t="s">
        <v>439</v>
      </c>
      <c r="D21" s="6" t="s">
        <v>440</v>
      </c>
      <c r="E21" s="8" t="s">
        <v>686</v>
      </c>
      <c r="F21" s="8" t="s">
        <v>687</v>
      </c>
      <c r="G21" s="8" t="s">
        <v>688</v>
      </c>
      <c r="H21" s="8" t="s">
        <v>689</v>
      </c>
    </row>
    <row r="22" spans="1:8" ht="18" x14ac:dyDescent="0.25">
      <c r="A22" s="15" t="s">
        <v>238</v>
      </c>
      <c r="B22" s="15" t="s">
        <v>505</v>
      </c>
      <c r="C22" s="15" t="s">
        <v>439</v>
      </c>
      <c r="D22" s="6" t="s">
        <v>445</v>
      </c>
      <c r="E22" s="8" t="s">
        <v>88</v>
      </c>
      <c r="F22" s="8" t="s">
        <v>690</v>
      </c>
      <c r="G22" s="8" t="s">
        <v>691</v>
      </c>
      <c r="H22" s="8" t="s">
        <v>692</v>
      </c>
    </row>
    <row r="23" spans="1:8" ht="18" x14ac:dyDescent="0.25">
      <c r="A23" s="15" t="s">
        <v>264</v>
      </c>
      <c r="B23" s="15" t="s">
        <v>42</v>
      </c>
      <c r="C23" s="15" t="s">
        <v>439</v>
      </c>
      <c r="D23" s="6" t="s">
        <v>440</v>
      </c>
      <c r="E23" s="8" t="s">
        <v>366</v>
      </c>
      <c r="F23" s="8" t="s">
        <v>693</v>
      </c>
      <c r="G23" s="8" t="s">
        <v>694</v>
      </c>
      <c r="H23" s="8" t="s">
        <v>695</v>
      </c>
    </row>
    <row r="24" spans="1:8" ht="18" x14ac:dyDescent="0.25">
      <c r="A24" s="15" t="s">
        <v>264</v>
      </c>
      <c r="B24" s="15" t="s">
        <v>42</v>
      </c>
      <c r="C24" s="15" t="s">
        <v>439</v>
      </c>
      <c r="D24" s="6" t="s">
        <v>445</v>
      </c>
      <c r="E24" s="8" t="s">
        <v>289</v>
      </c>
      <c r="F24" s="8" t="s">
        <v>696</v>
      </c>
      <c r="G24" s="8" t="s">
        <v>697</v>
      </c>
      <c r="H24" s="8" t="s">
        <v>543</v>
      </c>
    </row>
    <row r="25" spans="1:8" ht="18" x14ac:dyDescent="0.25">
      <c r="A25" s="15" t="s">
        <v>264</v>
      </c>
      <c r="B25" s="15" t="s">
        <v>42</v>
      </c>
      <c r="C25" s="6" t="s">
        <v>450</v>
      </c>
      <c r="D25" s="6" t="s">
        <v>445</v>
      </c>
      <c r="E25" s="8" t="s">
        <v>331</v>
      </c>
      <c r="F25" s="8" t="s">
        <v>683</v>
      </c>
      <c r="G25" s="8" t="s">
        <v>698</v>
      </c>
      <c r="H25" s="8" t="s">
        <v>699</v>
      </c>
    </row>
    <row r="26" spans="1:8" ht="18" x14ac:dyDescent="0.25">
      <c r="A26" s="15" t="s">
        <v>264</v>
      </c>
      <c r="B26" s="15" t="s">
        <v>42</v>
      </c>
      <c r="C26" s="6" t="s">
        <v>454</v>
      </c>
      <c r="D26" s="6" t="s">
        <v>445</v>
      </c>
      <c r="E26" s="8" t="s">
        <v>80</v>
      </c>
      <c r="F26" s="8" t="s">
        <v>700</v>
      </c>
      <c r="G26" s="8" t="s">
        <v>506</v>
      </c>
      <c r="H26" s="8" t="s">
        <v>701</v>
      </c>
    </row>
    <row r="27" spans="1:8" ht="18" x14ac:dyDescent="0.25">
      <c r="A27" s="15" t="s">
        <v>264</v>
      </c>
      <c r="B27" s="15" t="s">
        <v>43</v>
      </c>
      <c r="C27" s="15" t="s">
        <v>439</v>
      </c>
      <c r="D27" s="6" t="s">
        <v>440</v>
      </c>
      <c r="E27" s="8" t="s">
        <v>498</v>
      </c>
      <c r="F27" s="8" t="s">
        <v>702</v>
      </c>
      <c r="G27" s="8" t="s">
        <v>703</v>
      </c>
      <c r="H27" s="8" t="s">
        <v>704</v>
      </c>
    </row>
    <row r="28" spans="1:8" ht="18" x14ac:dyDescent="0.25">
      <c r="A28" s="15" t="s">
        <v>264</v>
      </c>
      <c r="B28" s="15" t="s">
        <v>43</v>
      </c>
      <c r="C28" s="15" t="s">
        <v>439</v>
      </c>
      <c r="D28" s="6" t="s">
        <v>445</v>
      </c>
      <c r="E28" s="8" t="s">
        <v>686</v>
      </c>
      <c r="F28" s="8" t="s">
        <v>705</v>
      </c>
      <c r="G28" s="8" t="s">
        <v>706</v>
      </c>
      <c r="H28" s="8" t="s">
        <v>707</v>
      </c>
    </row>
    <row r="29" spans="1:8" ht="18" x14ac:dyDescent="0.25">
      <c r="A29" s="15" t="s">
        <v>264</v>
      </c>
      <c r="B29" s="15" t="s">
        <v>43</v>
      </c>
      <c r="C29" s="6" t="s">
        <v>476</v>
      </c>
      <c r="D29" s="6" t="s">
        <v>445</v>
      </c>
      <c r="E29" s="8" t="s">
        <v>103</v>
      </c>
      <c r="F29" s="8" t="s">
        <v>75</v>
      </c>
      <c r="G29" s="8" t="s">
        <v>75</v>
      </c>
      <c r="H29" s="8" t="s">
        <v>75</v>
      </c>
    </row>
    <row r="30" spans="1:8" ht="18" x14ac:dyDescent="0.25">
      <c r="A30" s="15" t="s">
        <v>264</v>
      </c>
      <c r="B30" s="15" t="s">
        <v>505</v>
      </c>
      <c r="C30" s="15" t="s">
        <v>439</v>
      </c>
      <c r="D30" s="6" t="s">
        <v>440</v>
      </c>
      <c r="E30" s="8" t="s">
        <v>708</v>
      </c>
      <c r="F30" s="8" t="s">
        <v>709</v>
      </c>
      <c r="G30" s="8" t="s">
        <v>710</v>
      </c>
      <c r="H30" s="8" t="s">
        <v>711</v>
      </c>
    </row>
    <row r="31" spans="1:8" ht="18" x14ac:dyDescent="0.25">
      <c r="A31" s="15" t="s">
        <v>264</v>
      </c>
      <c r="B31" s="15" t="s">
        <v>505</v>
      </c>
      <c r="C31" s="15" t="s">
        <v>439</v>
      </c>
      <c r="D31" s="6" t="s">
        <v>445</v>
      </c>
      <c r="E31" s="8" t="s">
        <v>329</v>
      </c>
      <c r="F31" s="8" t="s">
        <v>712</v>
      </c>
      <c r="G31" s="8" t="s">
        <v>713</v>
      </c>
      <c r="H31" s="8" t="s">
        <v>714</v>
      </c>
    </row>
    <row r="32" spans="1:8" ht="18" x14ac:dyDescent="0.25">
      <c r="A32" s="15" t="s">
        <v>302</v>
      </c>
      <c r="B32" s="15" t="s">
        <v>42</v>
      </c>
      <c r="C32" s="15" t="s">
        <v>439</v>
      </c>
      <c r="D32" s="6" t="s">
        <v>440</v>
      </c>
      <c r="E32" s="8" t="s">
        <v>715</v>
      </c>
      <c r="F32" s="8" t="s">
        <v>716</v>
      </c>
      <c r="G32" s="8" t="s">
        <v>717</v>
      </c>
      <c r="H32" s="8" t="s">
        <v>718</v>
      </c>
    </row>
    <row r="33" spans="1:8" ht="18" x14ac:dyDescent="0.25">
      <c r="A33" s="15" t="s">
        <v>302</v>
      </c>
      <c r="B33" s="15" t="s">
        <v>42</v>
      </c>
      <c r="C33" s="15" t="s">
        <v>439</v>
      </c>
      <c r="D33" s="6" t="s">
        <v>445</v>
      </c>
      <c r="E33" s="8" t="s">
        <v>625</v>
      </c>
      <c r="F33" s="8" t="s">
        <v>719</v>
      </c>
      <c r="G33" s="8" t="s">
        <v>720</v>
      </c>
      <c r="H33" s="8" t="s">
        <v>496</v>
      </c>
    </row>
    <row r="34" spans="1:8" ht="18" x14ac:dyDescent="0.25">
      <c r="A34" s="15" t="s">
        <v>302</v>
      </c>
      <c r="B34" s="15" t="s">
        <v>42</v>
      </c>
      <c r="C34" s="6" t="s">
        <v>450</v>
      </c>
      <c r="D34" s="6" t="s">
        <v>445</v>
      </c>
      <c r="E34" s="8" t="s">
        <v>721</v>
      </c>
      <c r="F34" s="8" t="s">
        <v>722</v>
      </c>
      <c r="G34" s="8" t="s">
        <v>723</v>
      </c>
      <c r="H34" s="8" t="s">
        <v>724</v>
      </c>
    </row>
    <row r="35" spans="1:8" ht="18" x14ac:dyDescent="0.25">
      <c r="A35" s="15" t="s">
        <v>302</v>
      </c>
      <c r="B35" s="15" t="s">
        <v>42</v>
      </c>
      <c r="C35" s="6" t="s">
        <v>454</v>
      </c>
      <c r="D35" s="6" t="s">
        <v>445</v>
      </c>
      <c r="E35" s="8" t="s">
        <v>725</v>
      </c>
      <c r="F35" s="8" t="s">
        <v>726</v>
      </c>
      <c r="G35" s="8" t="s">
        <v>727</v>
      </c>
      <c r="H35" s="8" t="s">
        <v>728</v>
      </c>
    </row>
    <row r="36" spans="1:8" ht="18" x14ac:dyDescent="0.25">
      <c r="A36" s="15" t="s">
        <v>302</v>
      </c>
      <c r="B36" s="15" t="s">
        <v>43</v>
      </c>
      <c r="C36" s="15" t="s">
        <v>439</v>
      </c>
      <c r="D36" s="6" t="s">
        <v>440</v>
      </c>
      <c r="E36" s="8" t="s">
        <v>172</v>
      </c>
      <c r="F36" s="8" t="s">
        <v>729</v>
      </c>
      <c r="G36" s="8" t="s">
        <v>730</v>
      </c>
      <c r="H36" s="8" t="s">
        <v>618</v>
      </c>
    </row>
    <row r="37" spans="1:8" ht="18" x14ac:dyDescent="0.25">
      <c r="A37" s="15" t="s">
        <v>302</v>
      </c>
      <c r="B37" s="15" t="s">
        <v>43</v>
      </c>
      <c r="C37" s="15" t="s">
        <v>439</v>
      </c>
      <c r="D37" s="6" t="s">
        <v>445</v>
      </c>
      <c r="E37" s="8" t="s">
        <v>329</v>
      </c>
      <c r="F37" s="8" t="s">
        <v>619</v>
      </c>
      <c r="G37" s="8" t="s">
        <v>620</v>
      </c>
      <c r="H37" s="8" t="s">
        <v>344</v>
      </c>
    </row>
    <row r="38" spans="1:8" ht="18" x14ac:dyDescent="0.25">
      <c r="A38" s="15" t="s">
        <v>302</v>
      </c>
      <c r="B38" s="15" t="s">
        <v>43</v>
      </c>
      <c r="C38" s="6" t="s">
        <v>476</v>
      </c>
      <c r="D38" s="6" t="s">
        <v>445</v>
      </c>
      <c r="E38" s="8" t="s">
        <v>83</v>
      </c>
      <c r="F38" s="8" t="s">
        <v>621</v>
      </c>
      <c r="G38" s="8" t="s">
        <v>622</v>
      </c>
      <c r="H38" s="8" t="s">
        <v>623</v>
      </c>
    </row>
    <row r="39" spans="1:8" ht="18" x14ac:dyDescent="0.25">
      <c r="A39" s="15" t="s">
        <v>302</v>
      </c>
      <c r="B39" s="15" t="s">
        <v>505</v>
      </c>
      <c r="C39" s="15" t="s">
        <v>439</v>
      </c>
      <c r="D39" s="6" t="s">
        <v>440</v>
      </c>
      <c r="E39" s="8" t="s">
        <v>283</v>
      </c>
      <c r="F39" s="8" t="s">
        <v>84</v>
      </c>
      <c r="G39" s="8" t="s">
        <v>731</v>
      </c>
      <c r="H39" s="8" t="s">
        <v>732</v>
      </c>
    </row>
    <row r="40" spans="1:8" ht="18" x14ac:dyDescent="0.25">
      <c r="A40" s="15" t="s">
        <v>302</v>
      </c>
      <c r="B40" s="15" t="s">
        <v>505</v>
      </c>
      <c r="C40" s="15" t="s">
        <v>439</v>
      </c>
      <c r="D40" s="6" t="s">
        <v>445</v>
      </c>
      <c r="E40" s="8" t="s">
        <v>73</v>
      </c>
      <c r="F40" s="8" t="s">
        <v>331</v>
      </c>
      <c r="G40" s="8" t="s">
        <v>627</v>
      </c>
      <c r="H40" s="8" t="s">
        <v>93</v>
      </c>
    </row>
    <row r="41" spans="1:8" ht="18" x14ac:dyDescent="0.25">
      <c r="A41" s="15" t="s">
        <v>302</v>
      </c>
      <c r="B41" s="15" t="s">
        <v>505</v>
      </c>
      <c r="C41" s="6" t="s">
        <v>454</v>
      </c>
      <c r="D41" s="6" t="s">
        <v>445</v>
      </c>
      <c r="E41" s="8" t="s">
        <v>75</v>
      </c>
      <c r="F41" s="8" t="s">
        <v>75</v>
      </c>
      <c r="G41" s="8" t="s">
        <v>75</v>
      </c>
      <c r="H41" s="8" t="s">
        <v>75</v>
      </c>
    </row>
    <row r="42" spans="1:8" ht="18" x14ac:dyDescent="0.25">
      <c r="A42" s="15" t="s">
        <v>309</v>
      </c>
      <c r="B42" s="15" t="s">
        <v>42</v>
      </c>
      <c r="C42" s="15" t="s">
        <v>439</v>
      </c>
      <c r="D42" s="6" t="s">
        <v>440</v>
      </c>
      <c r="E42" s="8" t="s">
        <v>733</v>
      </c>
      <c r="F42" s="8" t="s">
        <v>734</v>
      </c>
      <c r="G42" s="8" t="s">
        <v>735</v>
      </c>
      <c r="H42" s="8" t="s">
        <v>540</v>
      </c>
    </row>
    <row r="43" spans="1:8" ht="18" x14ac:dyDescent="0.25">
      <c r="A43" s="15" t="s">
        <v>309</v>
      </c>
      <c r="B43" s="15" t="s">
        <v>42</v>
      </c>
      <c r="C43" s="15" t="s">
        <v>439</v>
      </c>
      <c r="D43" s="6" t="s">
        <v>445</v>
      </c>
      <c r="E43" s="8" t="s">
        <v>311</v>
      </c>
      <c r="F43" s="8" t="s">
        <v>736</v>
      </c>
      <c r="G43" s="8" t="s">
        <v>737</v>
      </c>
      <c r="H43" s="8" t="s">
        <v>738</v>
      </c>
    </row>
    <row r="44" spans="1:8" ht="18" x14ac:dyDescent="0.25">
      <c r="A44" s="15" t="s">
        <v>309</v>
      </c>
      <c r="B44" s="15" t="s">
        <v>42</v>
      </c>
      <c r="C44" s="6" t="s">
        <v>450</v>
      </c>
      <c r="D44" s="6" t="s">
        <v>445</v>
      </c>
      <c r="E44" s="8" t="s">
        <v>75</v>
      </c>
      <c r="F44" s="8" t="s">
        <v>75</v>
      </c>
      <c r="G44" s="8" t="s">
        <v>75</v>
      </c>
      <c r="H44" s="8" t="s">
        <v>75</v>
      </c>
    </row>
    <row r="45" spans="1:8" ht="18" x14ac:dyDescent="0.25">
      <c r="A45" s="15" t="s">
        <v>309</v>
      </c>
      <c r="B45" s="15" t="s">
        <v>42</v>
      </c>
      <c r="C45" s="6" t="s">
        <v>454</v>
      </c>
      <c r="D45" s="6" t="s">
        <v>445</v>
      </c>
      <c r="E45" s="8" t="s">
        <v>398</v>
      </c>
      <c r="F45" s="8" t="s">
        <v>332</v>
      </c>
      <c r="G45" s="8" t="s">
        <v>621</v>
      </c>
      <c r="H45" s="8" t="s">
        <v>646</v>
      </c>
    </row>
    <row r="46" spans="1:8" ht="18" x14ac:dyDescent="0.25">
      <c r="A46" s="15" t="s">
        <v>309</v>
      </c>
      <c r="B46" s="15" t="s">
        <v>43</v>
      </c>
      <c r="C46" s="15" t="s">
        <v>439</v>
      </c>
      <c r="D46" s="6" t="s">
        <v>440</v>
      </c>
      <c r="E46" s="8" t="s">
        <v>739</v>
      </c>
      <c r="F46" s="8" t="s">
        <v>740</v>
      </c>
      <c r="G46" s="8" t="s">
        <v>741</v>
      </c>
      <c r="H46" s="8" t="s">
        <v>313</v>
      </c>
    </row>
    <row r="47" spans="1:8" ht="18" x14ac:dyDescent="0.25">
      <c r="A47" s="15" t="s">
        <v>309</v>
      </c>
      <c r="B47" s="15" t="s">
        <v>43</v>
      </c>
      <c r="C47" s="15" t="s">
        <v>439</v>
      </c>
      <c r="D47" s="6" t="s">
        <v>445</v>
      </c>
      <c r="E47" s="8" t="s">
        <v>405</v>
      </c>
      <c r="F47" s="8" t="s">
        <v>613</v>
      </c>
      <c r="G47" s="8" t="s">
        <v>742</v>
      </c>
      <c r="H47" s="8" t="s">
        <v>488</v>
      </c>
    </row>
    <row r="48" spans="1:8" ht="18" x14ac:dyDescent="0.25">
      <c r="A48" s="15" t="s">
        <v>309</v>
      </c>
      <c r="B48" s="15" t="s">
        <v>43</v>
      </c>
      <c r="C48" s="6" t="s">
        <v>489</v>
      </c>
      <c r="D48" s="6" t="s">
        <v>445</v>
      </c>
      <c r="E48" s="8" t="s">
        <v>75</v>
      </c>
      <c r="F48" s="8" t="s">
        <v>75</v>
      </c>
      <c r="G48" s="8" t="s">
        <v>75</v>
      </c>
      <c r="H48" s="8" t="s">
        <v>75</v>
      </c>
    </row>
    <row r="49" spans="1:8" ht="18" x14ac:dyDescent="0.25">
      <c r="A49" s="15" t="s">
        <v>309</v>
      </c>
      <c r="B49" s="15" t="s">
        <v>43</v>
      </c>
      <c r="C49" s="6" t="s">
        <v>476</v>
      </c>
      <c r="D49" s="6" t="s">
        <v>445</v>
      </c>
      <c r="E49" s="8" t="s">
        <v>75</v>
      </c>
      <c r="F49" s="8" t="s">
        <v>75</v>
      </c>
      <c r="G49" s="8" t="s">
        <v>75</v>
      </c>
      <c r="H49" s="8" t="s">
        <v>75</v>
      </c>
    </row>
    <row r="50" spans="1:8" ht="18" x14ac:dyDescent="0.25">
      <c r="A50" s="15" t="s">
        <v>309</v>
      </c>
      <c r="B50" s="15" t="s">
        <v>505</v>
      </c>
      <c r="C50" s="15" t="s">
        <v>439</v>
      </c>
      <c r="D50" s="6" t="s">
        <v>440</v>
      </c>
      <c r="E50" s="8" t="s">
        <v>74</v>
      </c>
      <c r="F50" s="8" t="s">
        <v>75</v>
      </c>
      <c r="G50" s="8" t="s">
        <v>75</v>
      </c>
      <c r="H50" s="8" t="s">
        <v>75</v>
      </c>
    </row>
    <row r="51" spans="1:8" ht="18" x14ac:dyDescent="0.25">
      <c r="A51" s="15" t="s">
        <v>309</v>
      </c>
      <c r="B51" s="15" t="s">
        <v>505</v>
      </c>
      <c r="C51" s="15" t="s">
        <v>439</v>
      </c>
      <c r="D51" s="6" t="s">
        <v>445</v>
      </c>
      <c r="E51" s="8" t="s">
        <v>93</v>
      </c>
      <c r="F51" s="8" t="s">
        <v>67</v>
      </c>
      <c r="G51" s="8" t="s">
        <v>498</v>
      </c>
      <c r="H51" s="8" t="s">
        <v>743</v>
      </c>
    </row>
    <row r="52" spans="1:8" ht="18" x14ac:dyDescent="0.25">
      <c r="A52" s="15" t="s">
        <v>309</v>
      </c>
      <c r="B52" s="15" t="s">
        <v>505</v>
      </c>
      <c r="C52" s="6" t="s">
        <v>454</v>
      </c>
      <c r="D52" s="6" t="s">
        <v>445</v>
      </c>
      <c r="E52" s="8" t="s">
        <v>75</v>
      </c>
      <c r="F52" s="8" t="s">
        <v>75</v>
      </c>
      <c r="G52" s="8" t="s">
        <v>75</v>
      </c>
      <c r="H52" s="8" t="s">
        <v>75</v>
      </c>
    </row>
    <row r="53" spans="1:8" ht="18" x14ac:dyDescent="0.25">
      <c r="A53" s="15" t="s">
        <v>316</v>
      </c>
      <c r="B53" s="15" t="s">
        <v>42</v>
      </c>
      <c r="C53" s="15" t="s">
        <v>439</v>
      </c>
      <c r="D53" s="6" t="s">
        <v>440</v>
      </c>
      <c r="E53" s="8" t="s">
        <v>293</v>
      </c>
      <c r="F53" s="8" t="s">
        <v>744</v>
      </c>
      <c r="G53" s="8" t="s">
        <v>745</v>
      </c>
      <c r="H53" s="8" t="s">
        <v>746</v>
      </c>
    </row>
    <row r="54" spans="1:8" ht="18" x14ac:dyDescent="0.25">
      <c r="A54" s="15" t="s">
        <v>316</v>
      </c>
      <c r="B54" s="15" t="s">
        <v>42</v>
      </c>
      <c r="C54" s="15" t="s">
        <v>439</v>
      </c>
      <c r="D54" s="6" t="s">
        <v>445</v>
      </c>
      <c r="E54" s="8" t="s">
        <v>125</v>
      </c>
      <c r="F54" s="8" t="s">
        <v>747</v>
      </c>
      <c r="G54" s="8" t="s">
        <v>176</v>
      </c>
      <c r="H54" s="8" t="s">
        <v>748</v>
      </c>
    </row>
    <row r="55" spans="1:8" ht="18" x14ac:dyDescent="0.25">
      <c r="A55" s="15" t="s">
        <v>316</v>
      </c>
      <c r="B55" s="15" t="s">
        <v>43</v>
      </c>
      <c r="C55" s="15" t="s">
        <v>439</v>
      </c>
      <c r="D55" s="6" t="s">
        <v>440</v>
      </c>
      <c r="E55" s="8" t="s">
        <v>67</v>
      </c>
      <c r="F55" s="8" t="s">
        <v>749</v>
      </c>
      <c r="G55" s="8" t="s">
        <v>750</v>
      </c>
      <c r="H55" s="8" t="s">
        <v>751</v>
      </c>
    </row>
    <row r="56" spans="1:8" ht="18" x14ac:dyDescent="0.25">
      <c r="A56" s="15" t="s">
        <v>316</v>
      </c>
      <c r="B56" s="15" t="s">
        <v>43</v>
      </c>
      <c r="C56" s="15" t="s">
        <v>439</v>
      </c>
      <c r="D56" s="6" t="s">
        <v>445</v>
      </c>
      <c r="E56" s="8" t="s">
        <v>67</v>
      </c>
      <c r="F56" s="8" t="s">
        <v>752</v>
      </c>
      <c r="G56" s="8" t="s">
        <v>753</v>
      </c>
      <c r="H56" s="8" t="s">
        <v>754</v>
      </c>
    </row>
    <row r="57" spans="1:8" ht="18" x14ac:dyDescent="0.25">
      <c r="A57" s="15" t="s">
        <v>316</v>
      </c>
      <c r="B57" s="15" t="s">
        <v>505</v>
      </c>
      <c r="C57" s="15" t="s">
        <v>439</v>
      </c>
      <c r="D57" s="6" t="s">
        <v>440</v>
      </c>
      <c r="E57" s="8" t="s">
        <v>103</v>
      </c>
      <c r="F57" s="8" t="s">
        <v>262</v>
      </c>
      <c r="G57" s="8" t="s">
        <v>755</v>
      </c>
      <c r="H57" s="8" t="s">
        <v>756</v>
      </c>
    </row>
    <row r="58" spans="1:8" ht="18" x14ac:dyDescent="0.25">
      <c r="A58" s="15" t="s">
        <v>316</v>
      </c>
      <c r="B58" s="15" t="s">
        <v>505</v>
      </c>
      <c r="C58" s="15" t="s">
        <v>439</v>
      </c>
      <c r="D58" s="6" t="s">
        <v>445</v>
      </c>
      <c r="E58" s="8" t="s">
        <v>75</v>
      </c>
      <c r="F58" s="8" t="s">
        <v>75</v>
      </c>
      <c r="G58" s="8" t="s">
        <v>75</v>
      </c>
      <c r="H58" s="8" t="s">
        <v>75</v>
      </c>
    </row>
    <row r="59" spans="1:8" ht="18" x14ac:dyDescent="0.25">
      <c r="A59" s="15" t="s">
        <v>316</v>
      </c>
      <c r="B59" s="15" t="s">
        <v>505</v>
      </c>
      <c r="C59" s="6" t="s">
        <v>454</v>
      </c>
      <c r="D59" s="6" t="s">
        <v>445</v>
      </c>
      <c r="E59" s="8" t="s">
        <v>75</v>
      </c>
      <c r="F59" s="8" t="s">
        <v>75</v>
      </c>
      <c r="G59" s="8" t="s">
        <v>75</v>
      </c>
      <c r="H59" s="8" t="s">
        <v>75</v>
      </c>
    </row>
    <row r="60" spans="1:8" ht="18" x14ac:dyDescent="0.25">
      <c r="A60" s="15" t="s">
        <v>273</v>
      </c>
      <c r="B60" s="6" t="s">
        <v>42</v>
      </c>
      <c r="C60" s="6" t="s">
        <v>439</v>
      </c>
      <c r="D60" s="6" t="s">
        <v>440</v>
      </c>
      <c r="E60" s="8" t="s">
        <v>108</v>
      </c>
      <c r="F60" s="8" t="s">
        <v>549</v>
      </c>
      <c r="G60" s="8" t="s">
        <v>757</v>
      </c>
      <c r="H60" s="8" t="s">
        <v>758</v>
      </c>
    </row>
    <row r="61" spans="1:8" ht="18" x14ac:dyDescent="0.25">
      <c r="A61" s="15" t="s">
        <v>273</v>
      </c>
      <c r="B61" s="6" t="s">
        <v>43</v>
      </c>
      <c r="C61" s="6" t="s">
        <v>439</v>
      </c>
      <c r="D61" s="6" t="s">
        <v>440</v>
      </c>
      <c r="E61" s="8" t="s">
        <v>108</v>
      </c>
      <c r="F61" s="8" t="s">
        <v>759</v>
      </c>
      <c r="G61" s="8" t="s">
        <v>760</v>
      </c>
      <c r="H61" s="8" t="s">
        <v>761</v>
      </c>
    </row>
    <row r="62" spans="1:8" ht="8.1" customHeight="1" x14ac:dyDescent="0.25"/>
    <row r="63" spans="1:8" ht="30.95" customHeight="1" x14ac:dyDescent="0.25">
      <c r="A63" s="14" t="s">
        <v>762</v>
      </c>
      <c r="B63" s="14"/>
      <c r="C63" s="14"/>
      <c r="D63" s="14"/>
      <c r="E63" s="14"/>
      <c r="F63" s="14"/>
      <c r="G63" s="14"/>
      <c r="H63" s="14"/>
    </row>
    <row r="64" spans="1:8" ht="44.45" customHeight="1" x14ac:dyDescent="0.25">
      <c r="A64" s="14" t="s">
        <v>657</v>
      </c>
      <c r="B64" s="14"/>
      <c r="C64" s="14"/>
      <c r="D64" s="14"/>
      <c r="E64" s="14"/>
      <c r="F64" s="14"/>
      <c r="G64" s="14"/>
      <c r="H64" s="14"/>
    </row>
    <row r="65" spans="1:8" ht="17.45" customHeight="1" x14ac:dyDescent="0.25">
      <c r="A65" s="14" t="s">
        <v>32</v>
      </c>
      <c r="B65" s="14"/>
      <c r="C65" s="14"/>
      <c r="D65" s="14"/>
      <c r="E65" s="14"/>
      <c r="F65" s="14"/>
      <c r="G65" s="14"/>
      <c r="H65" s="14"/>
    </row>
    <row r="66" spans="1:8" ht="17.45" customHeight="1" x14ac:dyDescent="0.25">
      <c r="A66" s="14" t="s">
        <v>33</v>
      </c>
      <c r="B66" s="14"/>
      <c r="C66" s="14"/>
      <c r="D66" s="14"/>
      <c r="E66" s="14"/>
      <c r="F66" s="14"/>
      <c r="G66" s="14"/>
      <c r="H66" s="14"/>
    </row>
  </sheetData>
  <mergeCells count="49">
    <mergeCell ref="A65:H65"/>
    <mergeCell ref="A66:H66"/>
    <mergeCell ref="C53:C54"/>
    <mergeCell ref="C55:C56"/>
    <mergeCell ref="C57:C58"/>
    <mergeCell ref="A63:H63"/>
    <mergeCell ref="A64:H64"/>
    <mergeCell ref="B57:B59"/>
    <mergeCell ref="C5:C6"/>
    <mergeCell ref="C9:C10"/>
    <mergeCell ref="C12:C13"/>
    <mergeCell ref="C14:C15"/>
    <mergeCell ref="C18:C19"/>
    <mergeCell ref="C21:C22"/>
    <mergeCell ref="C23:C24"/>
    <mergeCell ref="C27:C28"/>
    <mergeCell ref="C30:C31"/>
    <mergeCell ref="C32:C33"/>
    <mergeCell ref="C36:C37"/>
    <mergeCell ref="C39:C40"/>
    <mergeCell ref="C42:C43"/>
    <mergeCell ref="C46:C47"/>
    <mergeCell ref="C50:C51"/>
    <mergeCell ref="B42:B45"/>
    <mergeCell ref="B46:B49"/>
    <mergeCell ref="B50:B52"/>
    <mergeCell ref="B53:B54"/>
    <mergeCell ref="B55:B56"/>
    <mergeCell ref="A32:A41"/>
    <mergeCell ref="A42:A52"/>
    <mergeCell ref="A53:A59"/>
    <mergeCell ref="A60:A61"/>
    <mergeCell ref="B5:B8"/>
    <mergeCell ref="B9:B11"/>
    <mergeCell ref="B12:B13"/>
    <mergeCell ref="B14:B17"/>
    <mergeCell ref="B18:B20"/>
    <mergeCell ref="B21:B22"/>
    <mergeCell ref="B23:B26"/>
    <mergeCell ref="B27:B29"/>
    <mergeCell ref="B30:B31"/>
    <mergeCell ref="B32:B35"/>
    <mergeCell ref="B36:B38"/>
    <mergeCell ref="B39:B41"/>
    <mergeCell ref="A1:H1"/>
    <mergeCell ref="J1:K2"/>
    <mergeCell ref="A5:A13"/>
    <mergeCell ref="A14:A22"/>
    <mergeCell ref="A23:A31"/>
  </mergeCells>
  <pageMargins left="0.7" right="0.7" top="0.75" bottom="0.75"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31"/>
  <sheetViews>
    <sheetView workbookViewId="0"/>
  </sheetViews>
  <sheetFormatPr baseColWidth="10" defaultRowHeight="15" x14ac:dyDescent="0.25"/>
  <cols>
    <col min="1" max="1" width="55.7109375" customWidth="1"/>
    <col min="2" max="2" width="96.7109375" customWidth="1"/>
    <col min="3" max="3" width="25.85546875" customWidth="1"/>
    <col min="4" max="4" width="33.140625" customWidth="1"/>
    <col min="5" max="7" width="12.7109375" customWidth="1"/>
  </cols>
  <sheetData>
    <row r="1" spans="1:10" ht="26.1" customHeight="1" x14ac:dyDescent="0.35">
      <c r="A1" s="11" t="s">
        <v>763</v>
      </c>
      <c r="B1" s="12"/>
      <c r="C1" s="12"/>
      <c r="D1" s="12"/>
      <c r="E1" s="12"/>
      <c r="F1" s="12"/>
      <c r="G1" s="12"/>
      <c r="I1" s="13" t="str">
        <f>HYPERLINK("#'Sommaire'!A1", "Retour sommaire")</f>
        <v>Retour sommaire</v>
      </c>
      <c r="J1" s="13"/>
    </row>
    <row r="2" spans="1:10" x14ac:dyDescent="0.25">
      <c r="I2" s="13"/>
      <c r="J2" s="13"/>
    </row>
    <row r="3" spans="1:10" ht="60" customHeight="1" x14ac:dyDescent="0.25">
      <c r="A3" s="4" t="s">
        <v>3</v>
      </c>
      <c r="B3" s="4" t="s">
        <v>764</v>
      </c>
      <c r="C3" s="4" t="s">
        <v>435</v>
      </c>
      <c r="D3" s="4" t="s">
        <v>436</v>
      </c>
      <c r="E3" s="4" t="s">
        <v>5</v>
      </c>
      <c r="F3" s="4" t="s">
        <v>6</v>
      </c>
      <c r="G3" s="4" t="s">
        <v>437</v>
      </c>
    </row>
    <row r="4" spans="1:10" x14ac:dyDescent="0.25">
      <c r="A4" s="5" t="s">
        <v>8</v>
      </c>
      <c r="B4" s="5" t="s">
        <v>8</v>
      </c>
      <c r="C4" s="5" t="s">
        <v>8</v>
      </c>
      <c r="D4" s="5" t="s">
        <v>9</v>
      </c>
      <c r="E4" s="5" t="s">
        <v>58</v>
      </c>
      <c r="F4" s="5" t="s">
        <v>11</v>
      </c>
      <c r="G4" s="5" t="s">
        <v>12</v>
      </c>
    </row>
    <row r="5" spans="1:10" ht="18" x14ac:dyDescent="0.25">
      <c r="A5" s="15" t="s">
        <v>42</v>
      </c>
      <c r="B5" s="6" t="s">
        <v>765</v>
      </c>
      <c r="C5" s="6" t="s">
        <v>440</v>
      </c>
      <c r="D5" s="8" t="s">
        <v>721</v>
      </c>
      <c r="E5" s="8" t="s">
        <v>766</v>
      </c>
      <c r="F5" s="8" t="s">
        <v>767</v>
      </c>
      <c r="G5" s="8" t="s">
        <v>768</v>
      </c>
    </row>
    <row r="6" spans="1:10" ht="18" x14ac:dyDescent="0.25">
      <c r="A6" s="15" t="s">
        <v>42</v>
      </c>
      <c r="B6" s="6" t="s">
        <v>769</v>
      </c>
      <c r="C6" s="6" t="s">
        <v>440</v>
      </c>
      <c r="D6" s="8" t="s">
        <v>271</v>
      </c>
      <c r="E6" s="8" t="s">
        <v>770</v>
      </c>
      <c r="F6" s="8" t="s">
        <v>771</v>
      </c>
      <c r="G6" s="8" t="s">
        <v>772</v>
      </c>
    </row>
    <row r="7" spans="1:10" ht="18" x14ac:dyDescent="0.25">
      <c r="A7" s="15" t="s">
        <v>42</v>
      </c>
      <c r="B7" s="6" t="s">
        <v>773</v>
      </c>
      <c r="C7" s="6" t="s">
        <v>440</v>
      </c>
      <c r="D7" s="8" t="s">
        <v>388</v>
      </c>
      <c r="E7" s="8" t="s">
        <v>774</v>
      </c>
      <c r="F7" s="8" t="s">
        <v>775</v>
      </c>
      <c r="G7" s="8" t="s">
        <v>776</v>
      </c>
    </row>
    <row r="8" spans="1:10" ht="18" x14ac:dyDescent="0.25">
      <c r="A8" s="15" t="s">
        <v>42</v>
      </c>
      <c r="B8" s="6" t="s">
        <v>777</v>
      </c>
      <c r="C8" s="6" t="s">
        <v>440</v>
      </c>
      <c r="D8" s="8" t="s">
        <v>778</v>
      </c>
      <c r="E8" s="8" t="s">
        <v>779</v>
      </c>
      <c r="F8" s="8" t="s">
        <v>780</v>
      </c>
      <c r="G8" s="8" t="s">
        <v>781</v>
      </c>
    </row>
    <row r="9" spans="1:10" ht="18" x14ac:dyDescent="0.25">
      <c r="A9" s="15" t="s">
        <v>42</v>
      </c>
      <c r="B9" s="6" t="s">
        <v>782</v>
      </c>
      <c r="C9" s="6" t="s">
        <v>440</v>
      </c>
      <c r="D9" s="8" t="s">
        <v>708</v>
      </c>
      <c r="E9" s="8" t="s">
        <v>783</v>
      </c>
      <c r="F9" s="8" t="s">
        <v>784</v>
      </c>
      <c r="G9" s="8" t="s">
        <v>785</v>
      </c>
    </row>
    <row r="10" spans="1:10" ht="18" x14ac:dyDescent="0.25">
      <c r="A10" s="15" t="s">
        <v>42</v>
      </c>
      <c r="B10" s="6" t="s">
        <v>786</v>
      </c>
      <c r="C10" s="6" t="s">
        <v>440</v>
      </c>
      <c r="D10" s="8" t="s">
        <v>332</v>
      </c>
      <c r="E10" s="8" t="s">
        <v>787</v>
      </c>
      <c r="F10" s="8" t="s">
        <v>788</v>
      </c>
      <c r="G10" s="8" t="s">
        <v>789</v>
      </c>
    </row>
    <row r="11" spans="1:10" ht="18" x14ac:dyDescent="0.25">
      <c r="A11" s="15" t="s">
        <v>42</v>
      </c>
      <c r="B11" s="6" t="s">
        <v>765</v>
      </c>
      <c r="C11" s="6" t="s">
        <v>445</v>
      </c>
      <c r="D11" s="8" t="s">
        <v>91</v>
      </c>
      <c r="E11" s="8" t="s">
        <v>261</v>
      </c>
      <c r="F11" s="8" t="s">
        <v>790</v>
      </c>
      <c r="G11" s="8" t="s">
        <v>791</v>
      </c>
    </row>
    <row r="12" spans="1:10" ht="18" x14ac:dyDescent="0.25">
      <c r="A12" s="15" t="s">
        <v>42</v>
      </c>
      <c r="B12" s="6" t="s">
        <v>769</v>
      </c>
      <c r="C12" s="6" t="s">
        <v>445</v>
      </c>
      <c r="D12" s="8" t="s">
        <v>286</v>
      </c>
      <c r="E12" s="8" t="s">
        <v>792</v>
      </c>
      <c r="F12" s="8" t="s">
        <v>793</v>
      </c>
      <c r="G12" s="8" t="s">
        <v>794</v>
      </c>
    </row>
    <row r="13" spans="1:10" ht="18" x14ac:dyDescent="0.25">
      <c r="A13" s="15" t="s">
        <v>42</v>
      </c>
      <c r="B13" s="6" t="s">
        <v>773</v>
      </c>
      <c r="C13" s="6" t="s">
        <v>445</v>
      </c>
      <c r="D13" s="8" t="s">
        <v>795</v>
      </c>
      <c r="E13" s="8" t="s">
        <v>796</v>
      </c>
      <c r="F13" s="8" t="s">
        <v>797</v>
      </c>
      <c r="G13" s="8" t="s">
        <v>611</v>
      </c>
    </row>
    <row r="14" spans="1:10" ht="18" x14ac:dyDescent="0.25">
      <c r="A14" s="15" t="s">
        <v>42</v>
      </c>
      <c r="B14" s="6" t="s">
        <v>777</v>
      </c>
      <c r="C14" s="6" t="s">
        <v>445</v>
      </c>
      <c r="D14" s="8" t="s">
        <v>798</v>
      </c>
      <c r="E14" s="8" t="s">
        <v>799</v>
      </c>
      <c r="F14" s="8" t="s">
        <v>800</v>
      </c>
      <c r="G14" s="8" t="s">
        <v>801</v>
      </c>
    </row>
    <row r="15" spans="1:10" ht="18" x14ac:dyDescent="0.25">
      <c r="A15" s="15" t="s">
        <v>42</v>
      </c>
      <c r="B15" s="6" t="s">
        <v>782</v>
      </c>
      <c r="C15" s="6" t="s">
        <v>445</v>
      </c>
      <c r="D15" s="8" t="s">
        <v>721</v>
      </c>
      <c r="E15" s="8" t="s">
        <v>802</v>
      </c>
      <c r="F15" s="8" t="s">
        <v>803</v>
      </c>
      <c r="G15" s="8" t="s">
        <v>738</v>
      </c>
    </row>
    <row r="16" spans="1:10" ht="18" x14ac:dyDescent="0.25">
      <c r="A16" s="15" t="s">
        <v>42</v>
      </c>
      <c r="B16" s="6" t="s">
        <v>786</v>
      </c>
      <c r="C16" s="6" t="s">
        <v>445</v>
      </c>
      <c r="D16" s="8" t="s">
        <v>529</v>
      </c>
      <c r="E16" s="8" t="s">
        <v>804</v>
      </c>
      <c r="F16" s="8" t="s">
        <v>805</v>
      </c>
      <c r="G16" s="8" t="s">
        <v>806</v>
      </c>
    </row>
    <row r="17" spans="1:7" ht="18" x14ac:dyDescent="0.25">
      <c r="A17" s="15" t="s">
        <v>43</v>
      </c>
      <c r="B17" s="6" t="s">
        <v>765</v>
      </c>
      <c r="C17" s="6" t="s">
        <v>440</v>
      </c>
      <c r="D17" s="8" t="s">
        <v>332</v>
      </c>
      <c r="E17" s="8" t="s">
        <v>807</v>
      </c>
      <c r="F17" s="8" t="s">
        <v>808</v>
      </c>
      <c r="G17" s="8" t="s">
        <v>552</v>
      </c>
    </row>
    <row r="18" spans="1:7" ht="18" x14ac:dyDescent="0.25">
      <c r="A18" s="15" t="s">
        <v>43</v>
      </c>
      <c r="B18" s="6" t="s">
        <v>809</v>
      </c>
      <c r="C18" s="6" t="s">
        <v>440</v>
      </c>
      <c r="D18" s="8" t="s">
        <v>810</v>
      </c>
      <c r="E18" s="8" t="s">
        <v>811</v>
      </c>
      <c r="F18" s="8" t="s">
        <v>812</v>
      </c>
      <c r="G18" s="8" t="s">
        <v>567</v>
      </c>
    </row>
    <row r="19" spans="1:7" ht="18" x14ac:dyDescent="0.25">
      <c r="A19" s="15" t="s">
        <v>43</v>
      </c>
      <c r="B19" s="6" t="s">
        <v>773</v>
      </c>
      <c r="C19" s="6" t="s">
        <v>440</v>
      </c>
      <c r="D19" s="8" t="s">
        <v>370</v>
      </c>
      <c r="E19" s="8" t="s">
        <v>813</v>
      </c>
      <c r="F19" s="8" t="s">
        <v>814</v>
      </c>
      <c r="G19" s="8" t="s">
        <v>815</v>
      </c>
    </row>
    <row r="20" spans="1:7" ht="18" x14ac:dyDescent="0.25">
      <c r="A20" s="15" t="s">
        <v>43</v>
      </c>
      <c r="B20" s="6" t="s">
        <v>816</v>
      </c>
      <c r="C20" s="6" t="s">
        <v>440</v>
      </c>
      <c r="D20" s="8" t="s">
        <v>102</v>
      </c>
      <c r="E20" s="8" t="s">
        <v>817</v>
      </c>
      <c r="F20" s="8" t="s">
        <v>818</v>
      </c>
      <c r="G20" s="8" t="s">
        <v>645</v>
      </c>
    </row>
    <row r="21" spans="1:7" ht="18" x14ac:dyDescent="0.25">
      <c r="A21" s="15" t="s">
        <v>43</v>
      </c>
      <c r="B21" s="6" t="s">
        <v>765</v>
      </c>
      <c r="C21" s="6" t="s">
        <v>445</v>
      </c>
      <c r="D21" s="8" t="s">
        <v>259</v>
      </c>
      <c r="E21" s="8" t="s">
        <v>819</v>
      </c>
      <c r="F21" s="8" t="s">
        <v>820</v>
      </c>
      <c r="G21" s="8" t="s">
        <v>821</v>
      </c>
    </row>
    <row r="22" spans="1:7" ht="18" x14ac:dyDescent="0.25">
      <c r="A22" s="15" t="s">
        <v>43</v>
      </c>
      <c r="B22" s="6" t="s">
        <v>809</v>
      </c>
      <c r="C22" s="6" t="s">
        <v>445</v>
      </c>
      <c r="D22" s="8" t="s">
        <v>822</v>
      </c>
      <c r="E22" s="8" t="s">
        <v>823</v>
      </c>
      <c r="F22" s="8" t="s">
        <v>824</v>
      </c>
      <c r="G22" s="8" t="s">
        <v>825</v>
      </c>
    </row>
    <row r="23" spans="1:7" ht="18" x14ac:dyDescent="0.25">
      <c r="A23" s="15" t="s">
        <v>43</v>
      </c>
      <c r="B23" s="6" t="s">
        <v>773</v>
      </c>
      <c r="C23" s="6" t="s">
        <v>445</v>
      </c>
      <c r="D23" s="8" t="s">
        <v>270</v>
      </c>
      <c r="E23" s="8" t="s">
        <v>826</v>
      </c>
      <c r="F23" s="8" t="s">
        <v>827</v>
      </c>
      <c r="G23" s="8" t="s">
        <v>828</v>
      </c>
    </row>
    <row r="24" spans="1:7" ht="18" x14ac:dyDescent="0.25">
      <c r="A24" s="15" t="s">
        <v>43</v>
      </c>
      <c r="B24" s="6" t="s">
        <v>816</v>
      </c>
      <c r="C24" s="6" t="s">
        <v>445</v>
      </c>
      <c r="D24" s="8" t="s">
        <v>83</v>
      </c>
      <c r="E24" s="8" t="s">
        <v>171</v>
      </c>
      <c r="F24" s="8" t="s">
        <v>464</v>
      </c>
      <c r="G24" s="8" t="s">
        <v>829</v>
      </c>
    </row>
    <row r="25" spans="1:7" ht="18" x14ac:dyDescent="0.25">
      <c r="A25" s="15" t="s">
        <v>505</v>
      </c>
      <c r="B25" s="15" t="s">
        <v>830</v>
      </c>
      <c r="C25" s="6" t="s">
        <v>440</v>
      </c>
      <c r="D25" s="8" t="s">
        <v>117</v>
      </c>
      <c r="E25" s="8" t="s">
        <v>831</v>
      </c>
      <c r="F25" s="8" t="s">
        <v>832</v>
      </c>
      <c r="G25" s="8" t="s">
        <v>833</v>
      </c>
    </row>
    <row r="26" spans="1:7" ht="18" x14ac:dyDescent="0.25">
      <c r="A26" s="15" t="s">
        <v>505</v>
      </c>
      <c r="B26" s="15" t="s">
        <v>830</v>
      </c>
      <c r="C26" s="6" t="s">
        <v>445</v>
      </c>
      <c r="D26" s="8" t="s">
        <v>343</v>
      </c>
      <c r="E26" s="8" t="s">
        <v>834</v>
      </c>
      <c r="F26" s="8" t="s">
        <v>835</v>
      </c>
      <c r="G26" s="8" t="s">
        <v>836</v>
      </c>
    </row>
    <row r="27" spans="1:7" ht="8.1" customHeight="1" x14ac:dyDescent="0.25"/>
    <row r="28" spans="1:7" ht="17.45" customHeight="1" x14ac:dyDescent="0.25">
      <c r="A28" s="14" t="s">
        <v>837</v>
      </c>
      <c r="B28" s="14"/>
      <c r="C28" s="14"/>
      <c r="D28" s="14"/>
      <c r="E28" s="14"/>
      <c r="F28" s="14"/>
      <c r="G28" s="14"/>
    </row>
    <row r="29" spans="1:7" ht="30.95" customHeight="1" x14ac:dyDescent="0.25">
      <c r="A29" s="14" t="s">
        <v>838</v>
      </c>
      <c r="B29" s="14"/>
      <c r="C29" s="14"/>
      <c r="D29" s="14"/>
      <c r="E29" s="14"/>
      <c r="F29" s="14"/>
      <c r="G29" s="14"/>
    </row>
    <row r="30" spans="1:7" ht="17.45" customHeight="1" x14ac:dyDescent="0.25">
      <c r="A30" s="14" t="s">
        <v>32</v>
      </c>
      <c r="B30" s="14"/>
      <c r="C30" s="14"/>
      <c r="D30" s="14"/>
      <c r="E30" s="14"/>
      <c r="F30" s="14"/>
      <c r="G30" s="14"/>
    </row>
    <row r="31" spans="1:7" ht="17.45" customHeight="1" x14ac:dyDescent="0.25">
      <c r="A31" s="14" t="s">
        <v>33</v>
      </c>
      <c r="B31" s="14"/>
      <c r="C31" s="14"/>
      <c r="D31" s="14"/>
      <c r="E31" s="14"/>
      <c r="F31" s="14"/>
      <c r="G31" s="14"/>
    </row>
  </sheetData>
  <mergeCells count="10">
    <mergeCell ref="A28:G28"/>
    <mergeCell ref="A29:G29"/>
    <mergeCell ref="A30:G30"/>
    <mergeCell ref="A31:G31"/>
    <mergeCell ref="A1:G1"/>
    <mergeCell ref="I1:J2"/>
    <mergeCell ref="A5:A16"/>
    <mergeCell ref="A17:A24"/>
    <mergeCell ref="A25:A26"/>
    <mergeCell ref="B25:B26"/>
  </mergeCells>
  <pageMargins left="0.7" right="0.7" top="0.75" bottom="0.75" header="0.3" footer="0.3"/>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10"/>
  <sheetViews>
    <sheetView workbookViewId="0"/>
  </sheetViews>
  <sheetFormatPr baseColWidth="10" defaultRowHeight="15" x14ac:dyDescent="0.25"/>
  <cols>
    <col min="1" max="1" width="55.7109375" customWidth="1"/>
    <col min="2" max="2" width="31.85546875" customWidth="1"/>
    <col min="3" max="5" width="12.7109375" customWidth="1"/>
  </cols>
  <sheetData>
    <row r="1" spans="1:8" ht="26.1" customHeight="1" x14ac:dyDescent="0.35">
      <c r="A1" s="11" t="s">
        <v>839</v>
      </c>
      <c r="B1" s="12"/>
      <c r="C1" s="12"/>
      <c r="D1" s="12"/>
      <c r="E1" s="12"/>
      <c r="G1" s="13" t="str">
        <f>HYPERLINK("#'Sommaire'!A1", "Retour sommaire")</f>
        <v>Retour sommaire</v>
      </c>
      <c r="H1" s="13"/>
    </row>
    <row r="2" spans="1:8" x14ac:dyDescent="0.25">
      <c r="G2" s="13"/>
      <c r="H2" s="13"/>
    </row>
    <row r="3" spans="1:8" ht="60" customHeight="1" x14ac:dyDescent="0.25">
      <c r="A3" s="4" t="s">
        <v>3</v>
      </c>
      <c r="B3" s="4" t="s">
        <v>840</v>
      </c>
      <c r="C3" s="4" t="s">
        <v>5</v>
      </c>
      <c r="D3" s="4" t="s">
        <v>6</v>
      </c>
      <c r="E3" s="4" t="s">
        <v>437</v>
      </c>
    </row>
    <row r="4" spans="1:8" ht="30" x14ac:dyDescent="0.25">
      <c r="A4" s="5" t="s">
        <v>8</v>
      </c>
      <c r="B4" s="5" t="s">
        <v>9</v>
      </c>
      <c r="C4" s="5" t="s">
        <v>841</v>
      </c>
      <c r="D4" s="5" t="s">
        <v>11</v>
      </c>
      <c r="E4" s="5" t="s">
        <v>842</v>
      </c>
    </row>
    <row r="5" spans="1:8" ht="18" x14ac:dyDescent="0.25">
      <c r="A5" s="6" t="s">
        <v>42</v>
      </c>
      <c r="B5" s="8">
        <v>19</v>
      </c>
      <c r="C5" s="8">
        <v>3539</v>
      </c>
      <c r="D5" s="8">
        <v>22915</v>
      </c>
      <c r="E5" s="8">
        <v>6.48</v>
      </c>
    </row>
    <row r="6" spans="1:8" ht="18" x14ac:dyDescent="0.25">
      <c r="A6" s="6" t="s">
        <v>843</v>
      </c>
      <c r="B6" s="8">
        <v>13</v>
      </c>
      <c r="C6" s="8">
        <v>1013</v>
      </c>
      <c r="D6" s="8">
        <v>5351</v>
      </c>
      <c r="E6" s="8">
        <v>5.28</v>
      </c>
    </row>
    <row r="7" spans="1:8" ht="8.1" customHeight="1" x14ac:dyDescent="0.25"/>
    <row r="8" spans="1:8" ht="44.45" customHeight="1" x14ac:dyDescent="0.25">
      <c r="A8" s="14" t="s">
        <v>844</v>
      </c>
      <c r="B8" s="14"/>
      <c r="C8" s="14"/>
      <c r="D8" s="14"/>
      <c r="E8" s="14"/>
    </row>
    <row r="9" spans="1:8" ht="17.45" customHeight="1" x14ac:dyDescent="0.25">
      <c r="A9" s="14" t="s">
        <v>32</v>
      </c>
      <c r="B9" s="14"/>
      <c r="C9" s="14"/>
      <c r="D9" s="14"/>
      <c r="E9" s="14"/>
    </row>
    <row r="10" spans="1:8" ht="17.45" customHeight="1" x14ac:dyDescent="0.25">
      <c r="A10" s="14" t="s">
        <v>33</v>
      </c>
      <c r="B10" s="14"/>
      <c r="C10" s="14"/>
      <c r="D10" s="14"/>
      <c r="E10" s="14"/>
    </row>
  </sheetData>
  <mergeCells count="5">
    <mergeCell ref="A1:E1"/>
    <mergeCell ref="G1:H2"/>
    <mergeCell ref="A8:E8"/>
    <mergeCell ref="A9:E9"/>
    <mergeCell ref="A10:E10"/>
  </mergeCells>
  <pageMargins left="0.7" right="0.7" top="0.75" bottom="0.75" header="0.3" footer="0.3"/>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11"/>
  <sheetViews>
    <sheetView workbookViewId="0"/>
  </sheetViews>
  <sheetFormatPr baseColWidth="10" defaultRowHeight="15" x14ac:dyDescent="0.25"/>
  <cols>
    <col min="1" max="1" width="55.7109375" customWidth="1"/>
    <col min="2" max="2" width="31.85546875" customWidth="1"/>
    <col min="3" max="5" width="12.7109375" customWidth="1"/>
  </cols>
  <sheetData>
    <row r="1" spans="1:8" ht="26.1" customHeight="1" x14ac:dyDescent="0.35">
      <c r="A1" s="11" t="s">
        <v>845</v>
      </c>
      <c r="B1" s="12"/>
      <c r="C1" s="12"/>
      <c r="D1" s="12"/>
      <c r="E1" s="12"/>
      <c r="G1" s="13" t="str">
        <f>HYPERLINK("#'Sommaire'!A1", "Retour sommaire")</f>
        <v>Retour sommaire</v>
      </c>
      <c r="H1" s="13"/>
    </row>
    <row r="2" spans="1:8" x14ac:dyDescent="0.25">
      <c r="G2" s="13"/>
      <c r="H2" s="13"/>
    </row>
    <row r="3" spans="1:8" ht="60" customHeight="1" x14ac:dyDescent="0.25">
      <c r="A3" s="4" t="s">
        <v>3</v>
      </c>
      <c r="B3" s="4" t="s">
        <v>840</v>
      </c>
      <c r="C3" s="4" t="s">
        <v>5</v>
      </c>
      <c r="D3" s="4" t="s">
        <v>6</v>
      </c>
      <c r="E3" s="4" t="s">
        <v>437</v>
      </c>
    </row>
    <row r="4" spans="1:8" ht="30" x14ac:dyDescent="0.25">
      <c r="A4" s="5" t="s">
        <v>8</v>
      </c>
      <c r="B4" s="5" t="s">
        <v>9</v>
      </c>
      <c r="C4" s="5" t="s">
        <v>841</v>
      </c>
      <c r="D4" s="5" t="s">
        <v>11</v>
      </c>
      <c r="E4" s="5" t="s">
        <v>842</v>
      </c>
    </row>
    <row r="5" spans="1:8" ht="18" x14ac:dyDescent="0.25">
      <c r="A5" s="6" t="s">
        <v>42</v>
      </c>
      <c r="B5" s="8" t="s">
        <v>87</v>
      </c>
      <c r="C5" s="8" t="s">
        <v>171</v>
      </c>
      <c r="D5" s="8" t="s">
        <v>846</v>
      </c>
      <c r="E5" s="8" t="s">
        <v>847</v>
      </c>
    </row>
    <row r="6" spans="1:8" ht="18" x14ac:dyDescent="0.25">
      <c r="A6" s="6" t="s">
        <v>43</v>
      </c>
      <c r="B6" s="8" t="s">
        <v>529</v>
      </c>
      <c r="C6" s="8" t="s">
        <v>848</v>
      </c>
      <c r="D6" s="8" t="s">
        <v>849</v>
      </c>
      <c r="E6" s="8" t="s">
        <v>850</v>
      </c>
    </row>
    <row r="7" spans="1:8" ht="18" x14ac:dyDescent="0.25">
      <c r="A7" s="6" t="s">
        <v>843</v>
      </c>
      <c r="B7" s="8" t="s">
        <v>75</v>
      </c>
      <c r="C7" s="8" t="s">
        <v>75</v>
      </c>
      <c r="D7" s="8" t="s">
        <v>75</v>
      </c>
      <c r="E7" s="8" t="s">
        <v>75</v>
      </c>
    </row>
    <row r="8" spans="1:8" ht="8.1" customHeight="1" x14ac:dyDescent="0.25"/>
    <row r="9" spans="1:8" ht="30.95" customHeight="1" x14ac:dyDescent="0.25">
      <c r="A9" s="14" t="s">
        <v>851</v>
      </c>
      <c r="B9" s="14"/>
      <c r="C9" s="14"/>
      <c r="D9" s="14"/>
      <c r="E9" s="14"/>
    </row>
    <row r="10" spans="1:8" ht="17.45" customHeight="1" x14ac:dyDescent="0.25">
      <c r="A10" s="14" t="s">
        <v>32</v>
      </c>
      <c r="B10" s="14"/>
      <c r="C10" s="14"/>
      <c r="D10" s="14"/>
      <c r="E10" s="14"/>
    </row>
    <row r="11" spans="1:8" ht="17.45" customHeight="1" x14ac:dyDescent="0.25">
      <c r="A11" s="14" t="s">
        <v>33</v>
      </c>
      <c r="B11" s="14"/>
      <c r="C11" s="14"/>
      <c r="D11" s="14"/>
      <c r="E11" s="14"/>
    </row>
  </sheetData>
  <mergeCells count="5">
    <mergeCell ref="A1:E1"/>
    <mergeCell ref="G1:H2"/>
    <mergeCell ref="A9:E9"/>
    <mergeCell ref="A10:E10"/>
    <mergeCell ref="A11:E11"/>
  </mergeCells>
  <pageMargins left="0.7" right="0.7" top="0.75" bottom="0.75" header="0.3" footer="0.3"/>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16"/>
  <sheetViews>
    <sheetView workbookViewId="0"/>
  </sheetViews>
  <sheetFormatPr baseColWidth="10" defaultRowHeight="15" x14ac:dyDescent="0.25"/>
  <cols>
    <col min="1" max="1" width="55.7109375" customWidth="1"/>
    <col min="2" max="2" width="43.85546875" customWidth="1"/>
    <col min="3" max="3" width="41.5703125" customWidth="1"/>
    <col min="4" max="4" width="57.140625" customWidth="1"/>
  </cols>
  <sheetData>
    <row r="1" spans="1:8" ht="26.1" customHeight="1" x14ac:dyDescent="0.35">
      <c r="A1" s="11" t="s">
        <v>852</v>
      </c>
      <c r="B1" s="12"/>
      <c r="C1" s="12"/>
      <c r="D1" s="12"/>
      <c r="G1" s="13" t="str">
        <f>HYPERLINK("#'Sommaire'!A1", "Retour sommaire")</f>
        <v>Retour sommaire</v>
      </c>
      <c r="H1" s="13"/>
    </row>
    <row r="2" spans="1:8" ht="12" customHeight="1" x14ac:dyDescent="0.25">
      <c r="G2" s="13"/>
      <c r="H2" s="13"/>
    </row>
    <row r="3" spans="1:8" ht="15.75" x14ac:dyDescent="0.25">
      <c r="D3" s="10" t="s">
        <v>853</v>
      </c>
    </row>
    <row r="4" spans="1:8" ht="60" customHeight="1" x14ac:dyDescent="0.25">
      <c r="A4" s="4" t="s">
        <v>854</v>
      </c>
      <c r="B4" s="4" t="s">
        <v>855</v>
      </c>
      <c r="C4" s="4" t="s">
        <v>856</v>
      </c>
      <c r="D4" s="4" t="s">
        <v>857</v>
      </c>
    </row>
    <row r="5" spans="1:8" ht="18" x14ac:dyDescent="0.25">
      <c r="A5" s="6" t="s">
        <v>232</v>
      </c>
      <c r="B5" s="8" t="s">
        <v>69</v>
      </c>
      <c r="C5" s="8" t="s">
        <v>858</v>
      </c>
      <c r="D5" s="8" t="s">
        <v>516</v>
      </c>
    </row>
    <row r="6" spans="1:8" ht="18" x14ac:dyDescent="0.25">
      <c r="A6" s="6" t="s">
        <v>202</v>
      </c>
      <c r="B6" s="8" t="s">
        <v>859</v>
      </c>
      <c r="C6" s="8" t="s">
        <v>860</v>
      </c>
      <c r="D6" s="8" t="s">
        <v>538</v>
      </c>
    </row>
    <row r="7" spans="1:8" ht="18" x14ac:dyDescent="0.25">
      <c r="A7" s="6" t="s">
        <v>209</v>
      </c>
      <c r="B7" s="8" t="s">
        <v>75</v>
      </c>
      <c r="C7" s="8" t="s">
        <v>861</v>
      </c>
      <c r="D7" s="8" t="s">
        <v>562</v>
      </c>
    </row>
    <row r="8" spans="1:8" ht="18" x14ac:dyDescent="0.25">
      <c r="A8" s="6" t="s">
        <v>238</v>
      </c>
      <c r="B8" s="8" t="s">
        <v>862</v>
      </c>
      <c r="C8" s="8" t="s">
        <v>863</v>
      </c>
      <c r="D8" s="8" t="s">
        <v>582</v>
      </c>
    </row>
    <row r="9" spans="1:8" ht="18" x14ac:dyDescent="0.25">
      <c r="A9" s="6" t="s">
        <v>216</v>
      </c>
      <c r="B9" s="8" t="s">
        <v>864</v>
      </c>
      <c r="C9" s="8" t="s">
        <v>865</v>
      </c>
      <c r="D9" s="8" t="s">
        <v>603</v>
      </c>
    </row>
    <row r="10" spans="1:8" ht="18" x14ac:dyDescent="0.25">
      <c r="A10" s="6" t="s">
        <v>195</v>
      </c>
      <c r="B10" s="8" t="s">
        <v>75</v>
      </c>
      <c r="C10" s="8" t="s">
        <v>866</v>
      </c>
      <c r="D10" s="8" t="s">
        <v>629</v>
      </c>
    </row>
    <row r="11" spans="1:8" ht="18" x14ac:dyDescent="0.25">
      <c r="A11" s="6" t="s">
        <v>225</v>
      </c>
      <c r="B11" s="8" t="s">
        <v>69</v>
      </c>
      <c r="C11" s="8" t="s">
        <v>867</v>
      </c>
      <c r="D11" s="8" t="s">
        <v>639</v>
      </c>
    </row>
    <row r="12" spans="1:8" ht="18" x14ac:dyDescent="0.25">
      <c r="A12" s="7" t="s">
        <v>134</v>
      </c>
      <c r="B12" s="9" t="s">
        <v>868</v>
      </c>
      <c r="C12" s="9" t="s">
        <v>869</v>
      </c>
      <c r="D12" s="9" t="s">
        <v>870</v>
      </c>
    </row>
    <row r="13" spans="1:8" ht="8.1" customHeight="1" x14ac:dyDescent="0.25"/>
    <row r="14" spans="1:8" ht="30.95" customHeight="1" x14ac:dyDescent="0.25">
      <c r="A14" s="14" t="s">
        <v>871</v>
      </c>
      <c r="B14" s="14"/>
      <c r="C14" s="14"/>
      <c r="D14" s="14"/>
    </row>
    <row r="15" spans="1:8" ht="17.45" customHeight="1" x14ac:dyDescent="0.25">
      <c r="A15" s="14" t="s">
        <v>32</v>
      </c>
      <c r="B15" s="14"/>
      <c r="C15" s="14"/>
      <c r="D15" s="14"/>
    </row>
    <row r="16" spans="1:8" ht="17.45" customHeight="1" x14ac:dyDescent="0.25">
      <c r="A16" s="14" t="s">
        <v>33</v>
      </c>
      <c r="B16" s="14"/>
      <c r="C16" s="14"/>
      <c r="D16" s="14"/>
    </row>
  </sheetData>
  <mergeCells count="5">
    <mergeCell ref="A1:D1"/>
    <mergeCell ref="G1:H2"/>
    <mergeCell ref="A14:D14"/>
    <mergeCell ref="A15:D15"/>
    <mergeCell ref="A16:D16"/>
  </mergeCells>
  <pageMargins left="0.7" right="0.7" top="0.75" bottom="0.75" header="0.3" footer="0.3"/>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J15"/>
  <sheetViews>
    <sheetView workbookViewId="0"/>
  </sheetViews>
  <sheetFormatPr baseColWidth="10" defaultRowHeight="15" x14ac:dyDescent="0.25"/>
  <cols>
    <col min="1" max="1" width="55.7109375" customWidth="1"/>
    <col min="2" max="2" width="16.28515625" customWidth="1"/>
    <col min="3" max="4" width="15.140625" customWidth="1"/>
    <col min="5" max="5" width="28.28515625" customWidth="1"/>
    <col min="6" max="7" width="12.7109375" customWidth="1"/>
  </cols>
  <sheetData>
    <row r="1" spans="1:10" ht="26.1" customHeight="1" x14ac:dyDescent="0.35">
      <c r="A1" s="11" t="s">
        <v>872</v>
      </c>
      <c r="B1" s="12"/>
      <c r="C1" s="12"/>
      <c r="D1" s="12"/>
      <c r="E1" s="12"/>
      <c r="F1" s="12"/>
      <c r="G1" s="12"/>
      <c r="I1" s="13" t="str">
        <f>HYPERLINK("#'Sommaire'!A1", "Retour sommaire")</f>
        <v>Retour sommaire</v>
      </c>
      <c r="J1" s="13"/>
    </row>
    <row r="2" spans="1:10" ht="12" customHeight="1" x14ac:dyDescent="0.25">
      <c r="I2" s="13"/>
      <c r="J2" s="13"/>
    </row>
    <row r="3" spans="1:10" ht="15.75" x14ac:dyDescent="0.25">
      <c r="G3" s="10" t="s">
        <v>853</v>
      </c>
    </row>
    <row r="4" spans="1:10" ht="60" customHeight="1" x14ac:dyDescent="0.25">
      <c r="A4" s="4" t="s">
        <v>873</v>
      </c>
      <c r="B4" s="4" t="s">
        <v>438</v>
      </c>
      <c r="C4" s="4" t="s">
        <v>459</v>
      </c>
      <c r="D4" s="4" t="s">
        <v>467</v>
      </c>
      <c r="E4" s="4" t="s">
        <v>480</v>
      </c>
      <c r="F4" s="4" t="s">
        <v>490</v>
      </c>
      <c r="G4" s="4" t="s">
        <v>497</v>
      </c>
    </row>
    <row r="5" spans="1:10" ht="18" x14ac:dyDescent="0.25">
      <c r="A5" s="6" t="s">
        <v>874</v>
      </c>
      <c r="B5" s="8" t="s">
        <v>875</v>
      </c>
      <c r="C5" s="8" t="s">
        <v>75</v>
      </c>
      <c r="D5" s="8" t="s">
        <v>876</v>
      </c>
      <c r="E5" s="8" t="s">
        <v>877</v>
      </c>
      <c r="F5" s="8" t="s">
        <v>878</v>
      </c>
      <c r="G5" s="8" t="s">
        <v>866</v>
      </c>
    </row>
    <row r="6" spans="1:10" ht="18" x14ac:dyDescent="0.25">
      <c r="A6" s="6" t="s">
        <v>879</v>
      </c>
      <c r="B6" s="8" t="s">
        <v>880</v>
      </c>
      <c r="C6" s="8" t="s">
        <v>881</v>
      </c>
      <c r="D6" s="8" t="s">
        <v>882</v>
      </c>
      <c r="E6" s="8" t="s">
        <v>883</v>
      </c>
      <c r="F6" s="8" t="s">
        <v>75</v>
      </c>
      <c r="G6" s="8" t="s">
        <v>75</v>
      </c>
    </row>
    <row r="7" spans="1:10" ht="18" x14ac:dyDescent="0.25">
      <c r="A7" s="6" t="s">
        <v>884</v>
      </c>
      <c r="B7" s="8" t="s">
        <v>885</v>
      </c>
      <c r="C7" s="8" t="s">
        <v>75</v>
      </c>
      <c r="D7" s="8"/>
      <c r="E7" s="8"/>
      <c r="F7" s="8"/>
      <c r="G7" s="8" t="s">
        <v>886</v>
      </c>
    </row>
    <row r="8" spans="1:10" ht="18" x14ac:dyDescent="0.25">
      <c r="A8" s="6" t="s">
        <v>887</v>
      </c>
      <c r="B8" s="8" t="s">
        <v>640</v>
      </c>
      <c r="C8" s="8"/>
      <c r="D8" s="8"/>
      <c r="E8" s="8"/>
      <c r="F8" s="8"/>
      <c r="G8" s="8"/>
    </row>
    <row r="9" spans="1:10" ht="18" x14ac:dyDescent="0.25">
      <c r="A9" s="6" t="s">
        <v>143</v>
      </c>
      <c r="B9" s="8" t="s">
        <v>888</v>
      </c>
      <c r="C9" s="8" t="s">
        <v>889</v>
      </c>
      <c r="D9" s="8" t="s">
        <v>890</v>
      </c>
      <c r="E9" s="8" t="s">
        <v>891</v>
      </c>
      <c r="F9" s="8" t="s">
        <v>75</v>
      </c>
      <c r="G9" s="8" t="s">
        <v>892</v>
      </c>
    </row>
    <row r="10" spans="1:10" ht="18" x14ac:dyDescent="0.25">
      <c r="A10" s="6" t="s">
        <v>893</v>
      </c>
      <c r="B10" s="8" t="s">
        <v>894</v>
      </c>
      <c r="C10" s="8" t="s">
        <v>311</v>
      </c>
      <c r="D10" s="8" t="s">
        <v>895</v>
      </c>
      <c r="E10" s="8" t="s">
        <v>239</v>
      </c>
      <c r="F10" s="8" t="s">
        <v>93</v>
      </c>
      <c r="G10" s="8" t="s">
        <v>75</v>
      </c>
    </row>
    <row r="11" spans="1:10" ht="18" x14ac:dyDescent="0.25">
      <c r="A11" s="7" t="s">
        <v>185</v>
      </c>
      <c r="B11" s="9" t="s">
        <v>896</v>
      </c>
      <c r="C11" s="9" t="s">
        <v>897</v>
      </c>
      <c r="D11" s="9" t="s">
        <v>469</v>
      </c>
      <c r="E11" s="9" t="s">
        <v>482</v>
      </c>
      <c r="F11" s="9" t="s">
        <v>491</v>
      </c>
      <c r="G11" s="9" t="s">
        <v>499</v>
      </c>
    </row>
    <row r="12" spans="1:10" ht="8.1" customHeight="1" x14ac:dyDescent="0.25"/>
    <row r="13" spans="1:10" ht="17.45" customHeight="1" x14ac:dyDescent="0.25">
      <c r="A13" s="14" t="s">
        <v>898</v>
      </c>
      <c r="B13" s="14"/>
      <c r="C13" s="14"/>
      <c r="D13" s="14"/>
      <c r="E13" s="14"/>
      <c r="F13" s="14"/>
      <c r="G13" s="14"/>
    </row>
    <row r="14" spans="1:10" ht="17.45" customHeight="1" x14ac:dyDescent="0.25">
      <c r="A14" s="14" t="s">
        <v>32</v>
      </c>
      <c r="B14" s="14"/>
      <c r="C14" s="14"/>
      <c r="D14" s="14"/>
      <c r="E14" s="14"/>
      <c r="F14" s="14"/>
      <c r="G14" s="14"/>
    </row>
    <row r="15" spans="1:10" ht="17.45" customHeight="1" x14ac:dyDescent="0.25">
      <c r="A15" s="14" t="s">
        <v>33</v>
      </c>
      <c r="B15" s="14"/>
      <c r="C15" s="14"/>
      <c r="D15" s="14"/>
      <c r="E15" s="14"/>
      <c r="F15" s="14"/>
      <c r="G15" s="14"/>
    </row>
  </sheetData>
  <mergeCells count="5">
    <mergeCell ref="A1:G1"/>
    <mergeCell ref="I1:J2"/>
    <mergeCell ref="A13:G13"/>
    <mergeCell ref="A14:G14"/>
    <mergeCell ref="A15:G15"/>
  </mergeCells>
  <pageMargins left="0.7" right="0.7" top="0.75" bottom="0.75" header="0.3" footer="0.3"/>
  <pageSetup paperSize="9"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H23"/>
  <sheetViews>
    <sheetView workbookViewId="0"/>
  </sheetViews>
  <sheetFormatPr baseColWidth="10" defaultRowHeight="15" x14ac:dyDescent="0.25"/>
  <cols>
    <col min="1" max="1" width="55.7109375" customWidth="1"/>
    <col min="2" max="3" width="12.7109375" customWidth="1"/>
    <col min="4" max="4" width="47.5703125" customWidth="1"/>
  </cols>
  <sheetData>
    <row r="1" spans="1:8" ht="26.1" customHeight="1" x14ac:dyDescent="0.35">
      <c r="A1" s="11" t="s">
        <v>899</v>
      </c>
      <c r="B1" s="12"/>
      <c r="C1" s="12"/>
      <c r="D1" s="12"/>
      <c r="G1" s="13" t="str">
        <f>HYPERLINK("#'Sommaire'!A1", "Retour sommaire")</f>
        <v>Retour sommaire</v>
      </c>
      <c r="H1" s="13"/>
    </row>
    <row r="2" spans="1:8" ht="12" customHeight="1" x14ac:dyDescent="0.25">
      <c r="G2" s="13"/>
      <c r="H2" s="13"/>
    </row>
    <row r="3" spans="1:8" ht="15.75" x14ac:dyDescent="0.25">
      <c r="D3" s="10" t="s">
        <v>900</v>
      </c>
    </row>
    <row r="4" spans="1:8" ht="60" customHeight="1" x14ac:dyDescent="0.25">
      <c r="A4" s="4" t="s">
        <v>435</v>
      </c>
      <c r="B4" s="4" t="s">
        <v>42</v>
      </c>
      <c r="C4" s="4" t="s">
        <v>43</v>
      </c>
      <c r="D4" s="4" t="s">
        <v>901</v>
      </c>
    </row>
    <row r="5" spans="1:8" ht="36" x14ac:dyDescent="0.25">
      <c r="A5" s="6" t="s">
        <v>902</v>
      </c>
      <c r="B5" s="8" t="s">
        <v>903</v>
      </c>
      <c r="C5" s="8" t="s">
        <v>904</v>
      </c>
      <c r="D5" s="8" t="s">
        <v>835</v>
      </c>
    </row>
    <row r="6" spans="1:8" ht="18" x14ac:dyDescent="0.25">
      <c r="A6" s="6" t="s">
        <v>905</v>
      </c>
      <c r="B6" s="8" t="s">
        <v>906</v>
      </c>
      <c r="C6" s="8" t="s">
        <v>907</v>
      </c>
      <c r="D6" s="8" t="s">
        <v>908</v>
      </c>
    </row>
    <row r="7" spans="1:8" ht="18" x14ac:dyDescent="0.25">
      <c r="A7" s="6" t="s">
        <v>909</v>
      </c>
      <c r="B7" s="8" t="s">
        <v>910</v>
      </c>
      <c r="C7" s="8" t="s">
        <v>911</v>
      </c>
      <c r="D7" s="8" t="s">
        <v>912</v>
      </c>
    </row>
    <row r="8" spans="1:8" ht="18" x14ac:dyDescent="0.25">
      <c r="A8" s="6" t="s">
        <v>913</v>
      </c>
      <c r="B8" s="8" t="s">
        <v>914</v>
      </c>
      <c r="C8" s="8" t="s">
        <v>915</v>
      </c>
      <c r="D8" s="8" t="s">
        <v>832</v>
      </c>
    </row>
    <row r="9" spans="1:8" ht="18" x14ac:dyDescent="0.25">
      <c r="A9" s="6" t="s">
        <v>916</v>
      </c>
      <c r="B9" s="8" t="s">
        <v>917</v>
      </c>
      <c r="C9" s="8" t="s">
        <v>918</v>
      </c>
      <c r="D9" s="8" t="s">
        <v>919</v>
      </c>
    </row>
    <row r="10" spans="1:8" ht="18" x14ac:dyDescent="0.25">
      <c r="A10" s="6" t="s">
        <v>920</v>
      </c>
      <c r="B10" s="8" t="s">
        <v>921</v>
      </c>
      <c r="C10" s="8" t="s">
        <v>922</v>
      </c>
      <c r="D10" s="8" t="s">
        <v>923</v>
      </c>
    </row>
    <row r="11" spans="1:8" ht="18" x14ac:dyDescent="0.25">
      <c r="A11" s="6" t="s">
        <v>924</v>
      </c>
      <c r="B11" s="8" t="s">
        <v>925</v>
      </c>
      <c r="C11" s="8" t="s">
        <v>926</v>
      </c>
      <c r="D11" s="8" t="s">
        <v>927</v>
      </c>
    </row>
    <row r="12" spans="1:8" ht="18" x14ac:dyDescent="0.25">
      <c r="A12" s="6" t="s">
        <v>928</v>
      </c>
      <c r="B12" s="8" t="s">
        <v>929</v>
      </c>
      <c r="C12" s="8" t="s">
        <v>930</v>
      </c>
      <c r="D12" s="8" t="s">
        <v>931</v>
      </c>
    </row>
    <row r="13" spans="1:8" ht="18" x14ac:dyDescent="0.25">
      <c r="A13" s="6" t="s">
        <v>932</v>
      </c>
      <c r="B13" s="8" t="s">
        <v>933</v>
      </c>
      <c r="C13" s="8" t="s">
        <v>934</v>
      </c>
      <c r="D13" s="8" t="s">
        <v>935</v>
      </c>
    </row>
    <row r="14" spans="1:8" ht="18" x14ac:dyDescent="0.25">
      <c r="A14" s="6" t="s">
        <v>936</v>
      </c>
      <c r="B14" s="8" t="s">
        <v>937</v>
      </c>
      <c r="C14" s="8" t="s">
        <v>938</v>
      </c>
      <c r="D14" s="8" t="s">
        <v>939</v>
      </c>
    </row>
    <row r="15" spans="1:8" ht="18" x14ac:dyDescent="0.25">
      <c r="A15" s="6" t="s">
        <v>940</v>
      </c>
      <c r="B15" s="8" t="s">
        <v>941</v>
      </c>
      <c r="C15" s="8" t="s">
        <v>942</v>
      </c>
      <c r="D15" s="8" t="s">
        <v>943</v>
      </c>
    </row>
    <row r="16" spans="1:8" ht="18" x14ac:dyDescent="0.25">
      <c r="A16" s="6" t="s">
        <v>944</v>
      </c>
      <c r="B16" s="8" t="s">
        <v>945</v>
      </c>
      <c r="C16" s="8" t="s">
        <v>946</v>
      </c>
      <c r="D16" s="8" t="s">
        <v>947</v>
      </c>
    </row>
    <row r="17" spans="1:4" ht="18" x14ac:dyDescent="0.25">
      <c r="A17" s="6" t="s">
        <v>948</v>
      </c>
      <c r="B17" s="8" t="s">
        <v>949</v>
      </c>
      <c r="C17" s="8" t="s">
        <v>950</v>
      </c>
      <c r="D17" s="8" t="s">
        <v>951</v>
      </c>
    </row>
    <row r="18" spans="1:4" ht="18" x14ac:dyDescent="0.25">
      <c r="A18" s="6" t="s">
        <v>952</v>
      </c>
      <c r="B18" s="8" t="s">
        <v>953</v>
      </c>
      <c r="C18" s="8" t="s">
        <v>954</v>
      </c>
      <c r="D18" s="8" t="s">
        <v>69</v>
      </c>
    </row>
    <row r="19" spans="1:4" ht="18" x14ac:dyDescent="0.25">
      <c r="A19" s="7" t="s">
        <v>134</v>
      </c>
      <c r="B19" s="9" t="s">
        <v>955</v>
      </c>
      <c r="C19" s="9" t="s">
        <v>956</v>
      </c>
      <c r="D19" s="9" t="s">
        <v>957</v>
      </c>
    </row>
    <row r="20" spans="1:4" ht="8.1" customHeight="1" x14ac:dyDescent="0.25"/>
    <row r="21" spans="1:4" ht="30.95" customHeight="1" x14ac:dyDescent="0.25">
      <c r="A21" s="14" t="s">
        <v>958</v>
      </c>
      <c r="B21" s="14"/>
      <c r="C21" s="14"/>
      <c r="D21" s="14"/>
    </row>
    <row r="22" spans="1:4" ht="17.45" customHeight="1" x14ac:dyDescent="0.25">
      <c r="A22" s="14" t="s">
        <v>32</v>
      </c>
      <c r="B22" s="14"/>
      <c r="C22" s="14"/>
      <c r="D22" s="14"/>
    </row>
    <row r="23" spans="1:4" ht="17.45" customHeight="1" x14ac:dyDescent="0.25">
      <c r="A23" s="14" t="s">
        <v>33</v>
      </c>
      <c r="B23" s="14"/>
      <c r="C23" s="14"/>
      <c r="D23" s="14"/>
    </row>
  </sheetData>
  <mergeCells count="5">
    <mergeCell ref="A1:D1"/>
    <mergeCell ref="G1:H2"/>
    <mergeCell ref="A21:D21"/>
    <mergeCell ref="A22:D22"/>
    <mergeCell ref="A23:D23"/>
  </mergeCells>
  <pageMargins left="0.7" right="0.7" top="0.75" bottom="0.75" header="0.3" footer="0.3"/>
  <pageSetup paperSize="9"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11"/>
  <sheetViews>
    <sheetView workbookViewId="0"/>
  </sheetViews>
  <sheetFormatPr baseColWidth="10" defaultRowHeight="15" x14ac:dyDescent="0.25"/>
  <cols>
    <col min="1" max="1" width="55.7109375" customWidth="1"/>
    <col min="2" max="2" width="39.140625" customWidth="1"/>
    <col min="3" max="3" width="36.7109375" customWidth="1"/>
  </cols>
  <sheetData>
    <row r="1" spans="1:8" ht="26.1" customHeight="1" x14ac:dyDescent="0.35">
      <c r="A1" s="11" t="s">
        <v>959</v>
      </c>
      <c r="B1" s="12"/>
      <c r="C1" s="12"/>
      <c r="G1" s="13" t="str">
        <f>HYPERLINK("#'Sommaire'!A1", "Retour sommaire")</f>
        <v>Retour sommaire</v>
      </c>
      <c r="H1" s="13"/>
    </row>
    <row r="2" spans="1:8" x14ac:dyDescent="0.25">
      <c r="G2" s="13"/>
      <c r="H2" s="13"/>
    </row>
    <row r="3" spans="1:8" ht="60" customHeight="1" x14ac:dyDescent="0.25">
      <c r="A3" s="4" t="s">
        <v>3</v>
      </c>
      <c r="B3" s="4" t="s">
        <v>960</v>
      </c>
      <c r="C3" s="4" t="s">
        <v>961</v>
      </c>
    </row>
    <row r="4" spans="1:8" x14ac:dyDescent="0.25">
      <c r="A4" s="5" t="s">
        <v>8</v>
      </c>
      <c r="B4" s="5" t="s">
        <v>58</v>
      </c>
      <c r="C4" s="5" t="s">
        <v>40</v>
      </c>
    </row>
    <row r="5" spans="1:8" ht="18" x14ac:dyDescent="0.25">
      <c r="A5" s="6" t="s">
        <v>42</v>
      </c>
      <c r="B5" s="8" t="s">
        <v>962</v>
      </c>
      <c r="C5" s="8" t="s">
        <v>963</v>
      </c>
    </row>
    <row r="6" spans="1:8" ht="18" x14ac:dyDescent="0.25">
      <c r="A6" s="6" t="s">
        <v>43</v>
      </c>
      <c r="B6" s="8" t="s">
        <v>964</v>
      </c>
      <c r="C6" s="8" t="s">
        <v>963</v>
      </c>
    </row>
    <row r="7" spans="1:8" ht="18" x14ac:dyDescent="0.25">
      <c r="A7" s="6" t="s">
        <v>965</v>
      </c>
      <c r="B7" s="8" t="s">
        <v>75</v>
      </c>
      <c r="C7" s="8" t="s">
        <v>75</v>
      </c>
    </row>
    <row r="8" spans="1:8" ht="8.1" customHeight="1" x14ac:dyDescent="0.25"/>
    <row r="9" spans="1:8" ht="30.95" customHeight="1" x14ac:dyDescent="0.25">
      <c r="A9" s="14" t="s">
        <v>966</v>
      </c>
      <c r="B9" s="14"/>
      <c r="C9" s="14"/>
    </row>
    <row r="10" spans="1:8" ht="17.45" customHeight="1" x14ac:dyDescent="0.25">
      <c r="A10" s="14" t="s">
        <v>32</v>
      </c>
      <c r="B10" s="14"/>
      <c r="C10" s="14"/>
    </row>
    <row r="11" spans="1:8" ht="17.45" customHeight="1" x14ac:dyDescent="0.25">
      <c r="A11" s="14" t="s">
        <v>33</v>
      </c>
      <c r="B11" s="14"/>
      <c r="C11" s="14"/>
    </row>
  </sheetData>
  <mergeCells count="5">
    <mergeCell ref="A1:C1"/>
    <mergeCell ref="G1:H2"/>
    <mergeCell ref="A9:C9"/>
    <mergeCell ref="A10:C10"/>
    <mergeCell ref="A11:C11"/>
  </mergeCells>
  <pageMargins left="0.7" right="0.7" top="0.75" bottom="0.75" header="0.3" footer="0.3"/>
  <pageSetup paperSize="9"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185"/>
  <sheetViews>
    <sheetView workbookViewId="0"/>
  </sheetViews>
  <sheetFormatPr baseColWidth="10" defaultRowHeight="15" x14ac:dyDescent="0.25"/>
  <cols>
    <col min="1" max="1" width="55.7109375" customWidth="1"/>
    <col min="2" max="2" width="39.140625" customWidth="1"/>
    <col min="3" max="3" width="24.7109375" customWidth="1"/>
    <col min="4" max="4" width="87.140625" customWidth="1"/>
    <col min="5" max="5" width="24.7109375" customWidth="1"/>
    <col min="6" max="6" width="12.7109375" customWidth="1"/>
  </cols>
  <sheetData>
    <row r="1" spans="1:9" ht="26.1" customHeight="1" x14ac:dyDescent="0.35">
      <c r="A1" s="11" t="s">
        <v>967</v>
      </c>
      <c r="B1" s="12"/>
      <c r="C1" s="12"/>
      <c r="D1" s="12"/>
      <c r="E1" s="12"/>
      <c r="F1" s="12"/>
      <c r="H1" s="13" t="str">
        <f>HYPERLINK("#'Sommaire'!A1", "Retour sommaire")</f>
        <v>Retour sommaire</v>
      </c>
      <c r="I1" s="13"/>
    </row>
    <row r="2" spans="1:9" x14ac:dyDescent="0.25">
      <c r="H2" s="13"/>
      <c r="I2" s="13"/>
    </row>
    <row r="3" spans="1:9" ht="60" customHeight="1" x14ac:dyDescent="0.25">
      <c r="A3" s="4" t="s">
        <v>3</v>
      </c>
      <c r="B3" s="4" t="s">
        <v>434</v>
      </c>
      <c r="C3" s="4" t="s">
        <v>968</v>
      </c>
      <c r="D3" s="4" t="s">
        <v>969</v>
      </c>
      <c r="E3" s="4" t="s">
        <v>153</v>
      </c>
      <c r="F3" s="4" t="s">
        <v>5</v>
      </c>
    </row>
    <row r="4" spans="1:9" x14ac:dyDescent="0.25">
      <c r="A4" s="5" t="s">
        <v>8</v>
      </c>
      <c r="B4" s="5" t="s">
        <v>8</v>
      </c>
      <c r="C4" s="5" t="s">
        <v>8</v>
      </c>
      <c r="D4" s="5" t="s">
        <v>8</v>
      </c>
      <c r="E4" s="5" t="s">
        <v>9</v>
      </c>
      <c r="F4" s="5" t="s">
        <v>58</v>
      </c>
    </row>
    <row r="5" spans="1:9" ht="18" x14ac:dyDescent="0.25">
      <c r="A5" s="15" t="s">
        <v>42</v>
      </c>
      <c r="B5" s="15" t="s">
        <v>970</v>
      </c>
      <c r="C5" s="15" t="s">
        <v>195</v>
      </c>
      <c r="D5" s="6" t="s">
        <v>971</v>
      </c>
      <c r="E5" s="8" t="s">
        <v>196</v>
      </c>
      <c r="F5" s="8" t="s">
        <v>972</v>
      </c>
    </row>
    <row r="6" spans="1:9" ht="18" x14ac:dyDescent="0.25">
      <c r="A6" s="15" t="s">
        <v>42</v>
      </c>
      <c r="B6" s="15" t="s">
        <v>970</v>
      </c>
      <c r="C6" s="15" t="s">
        <v>195</v>
      </c>
      <c r="D6" s="6" t="s">
        <v>973</v>
      </c>
      <c r="E6" s="8" t="s">
        <v>75</v>
      </c>
      <c r="F6" s="8" t="s">
        <v>75</v>
      </c>
    </row>
    <row r="7" spans="1:9" ht="18" x14ac:dyDescent="0.25">
      <c r="A7" s="15" t="s">
        <v>42</v>
      </c>
      <c r="B7" s="15" t="s">
        <v>970</v>
      </c>
      <c r="C7" s="15" t="s">
        <v>195</v>
      </c>
      <c r="D7" s="6" t="s">
        <v>974</v>
      </c>
      <c r="E7" s="8" t="s">
        <v>75</v>
      </c>
      <c r="F7" s="8" t="s">
        <v>75</v>
      </c>
    </row>
    <row r="8" spans="1:9" ht="18" x14ac:dyDescent="0.25">
      <c r="A8" s="15" t="s">
        <v>42</v>
      </c>
      <c r="B8" s="15" t="s">
        <v>970</v>
      </c>
      <c r="C8" s="15" t="s">
        <v>195</v>
      </c>
      <c r="D8" s="6" t="s">
        <v>975</v>
      </c>
      <c r="E8" s="8" t="s">
        <v>75</v>
      </c>
      <c r="F8" s="8" t="s">
        <v>75</v>
      </c>
    </row>
    <row r="9" spans="1:9" ht="18" x14ac:dyDescent="0.25">
      <c r="A9" s="15" t="s">
        <v>42</v>
      </c>
      <c r="B9" s="15" t="s">
        <v>970</v>
      </c>
      <c r="C9" s="15" t="s">
        <v>202</v>
      </c>
      <c r="D9" s="6" t="s">
        <v>976</v>
      </c>
      <c r="E9" s="8" t="s">
        <v>575</v>
      </c>
      <c r="F9" s="8" t="s">
        <v>977</v>
      </c>
    </row>
    <row r="10" spans="1:9" ht="18" x14ac:dyDescent="0.25">
      <c r="A10" s="15" t="s">
        <v>42</v>
      </c>
      <c r="B10" s="15" t="s">
        <v>970</v>
      </c>
      <c r="C10" s="15" t="s">
        <v>202</v>
      </c>
      <c r="D10" s="6" t="s">
        <v>978</v>
      </c>
      <c r="E10" s="8" t="s">
        <v>721</v>
      </c>
      <c r="F10" s="8" t="s">
        <v>979</v>
      </c>
    </row>
    <row r="11" spans="1:9" ht="18" x14ac:dyDescent="0.25">
      <c r="A11" s="15" t="s">
        <v>42</v>
      </c>
      <c r="B11" s="15" t="s">
        <v>970</v>
      </c>
      <c r="C11" s="15" t="s">
        <v>202</v>
      </c>
      <c r="D11" s="6" t="s">
        <v>980</v>
      </c>
      <c r="E11" s="8" t="s">
        <v>111</v>
      </c>
      <c r="F11" s="8" t="s">
        <v>981</v>
      </c>
    </row>
    <row r="12" spans="1:9" ht="18" x14ac:dyDescent="0.25">
      <c r="A12" s="15" t="s">
        <v>42</v>
      </c>
      <c r="B12" s="15" t="s">
        <v>970</v>
      </c>
      <c r="C12" s="15" t="s">
        <v>202</v>
      </c>
      <c r="D12" s="6" t="s">
        <v>982</v>
      </c>
      <c r="E12" s="8" t="s">
        <v>374</v>
      </c>
      <c r="F12" s="8" t="s">
        <v>983</v>
      </c>
    </row>
    <row r="13" spans="1:9" ht="18" x14ac:dyDescent="0.25">
      <c r="A13" s="15" t="s">
        <v>42</v>
      </c>
      <c r="B13" s="15" t="s">
        <v>970</v>
      </c>
      <c r="C13" s="15" t="s">
        <v>202</v>
      </c>
      <c r="D13" s="6" t="s">
        <v>984</v>
      </c>
      <c r="E13" s="8" t="s">
        <v>398</v>
      </c>
      <c r="F13" s="8" t="s">
        <v>985</v>
      </c>
    </row>
    <row r="14" spans="1:9" ht="18" x14ac:dyDescent="0.25">
      <c r="A14" s="15" t="s">
        <v>42</v>
      </c>
      <c r="B14" s="15" t="s">
        <v>970</v>
      </c>
      <c r="C14" s="15" t="s">
        <v>202</v>
      </c>
      <c r="D14" s="6" t="s">
        <v>986</v>
      </c>
      <c r="E14" s="8" t="s">
        <v>341</v>
      </c>
      <c r="F14" s="8" t="s">
        <v>987</v>
      </c>
    </row>
    <row r="15" spans="1:9" ht="18" x14ac:dyDescent="0.25">
      <c r="A15" s="15" t="s">
        <v>42</v>
      </c>
      <c r="B15" s="15" t="s">
        <v>970</v>
      </c>
      <c r="C15" s="15" t="s">
        <v>202</v>
      </c>
      <c r="D15" s="6" t="s">
        <v>988</v>
      </c>
      <c r="E15" s="8" t="s">
        <v>293</v>
      </c>
      <c r="F15" s="8" t="s">
        <v>989</v>
      </c>
    </row>
    <row r="16" spans="1:9" ht="18" x14ac:dyDescent="0.25">
      <c r="A16" s="15" t="s">
        <v>42</v>
      </c>
      <c r="B16" s="15" t="s">
        <v>970</v>
      </c>
      <c r="C16" s="15" t="s">
        <v>202</v>
      </c>
      <c r="D16" s="6" t="s">
        <v>975</v>
      </c>
      <c r="E16" s="8" t="s">
        <v>547</v>
      </c>
      <c r="F16" s="8" t="s">
        <v>990</v>
      </c>
    </row>
    <row r="17" spans="1:6" ht="18" x14ac:dyDescent="0.25">
      <c r="A17" s="15" t="s">
        <v>42</v>
      </c>
      <c r="B17" s="15" t="s">
        <v>970</v>
      </c>
      <c r="C17" s="15" t="s">
        <v>209</v>
      </c>
      <c r="D17" s="6" t="s">
        <v>991</v>
      </c>
      <c r="E17" s="8" t="s">
        <v>286</v>
      </c>
      <c r="F17" s="8" t="s">
        <v>992</v>
      </c>
    </row>
    <row r="18" spans="1:6" ht="18" x14ac:dyDescent="0.25">
      <c r="A18" s="15" t="s">
        <v>42</v>
      </c>
      <c r="B18" s="15" t="s">
        <v>970</v>
      </c>
      <c r="C18" s="15" t="s">
        <v>209</v>
      </c>
      <c r="D18" s="6" t="s">
        <v>993</v>
      </c>
      <c r="E18" s="8" t="s">
        <v>75</v>
      </c>
      <c r="F18" s="8" t="s">
        <v>75</v>
      </c>
    </row>
    <row r="19" spans="1:6" ht="18" x14ac:dyDescent="0.25">
      <c r="A19" s="15" t="s">
        <v>42</v>
      </c>
      <c r="B19" s="15" t="s">
        <v>970</v>
      </c>
      <c r="C19" s="15" t="s">
        <v>209</v>
      </c>
      <c r="D19" s="6" t="s">
        <v>994</v>
      </c>
      <c r="E19" s="8" t="s">
        <v>172</v>
      </c>
      <c r="F19" s="8" t="s">
        <v>995</v>
      </c>
    </row>
    <row r="20" spans="1:6" ht="18" x14ac:dyDescent="0.25">
      <c r="A20" s="15" t="s">
        <v>42</v>
      </c>
      <c r="B20" s="15" t="s">
        <v>970</v>
      </c>
      <c r="C20" s="15" t="s">
        <v>209</v>
      </c>
      <c r="D20" s="6" t="s">
        <v>996</v>
      </c>
      <c r="E20" s="8" t="s">
        <v>298</v>
      </c>
      <c r="F20" s="8" t="s">
        <v>997</v>
      </c>
    </row>
    <row r="21" spans="1:6" ht="18" x14ac:dyDescent="0.25">
      <c r="A21" s="15" t="s">
        <v>42</v>
      </c>
      <c r="B21" s="15" t="s">
        <v>970</v>
      </c>
      <c r="C21" s="15" t="s">
        <v>209</v>
      </c>
      <c r="D21" s="6" t="s">
        <v>998</v>
      </c>
      <c r="E21" s="8" t="s">
        <v>999</v>
      </c>
      <c r="F21" s="8" t="s">
        <v>1000</v>
      </c>
    </row>
    <row r="22" spans="1:6" ht="18" x14ac:dyDescent="0.25">
      <c r="A22" s="15" t="s">
        <v>42</v>
      </c>
      <c r="B22" s="15" t="s">
        <v>970</v>
      </c>
      <c r="C22" s="15" t="s">
        <v>209</v>
      </c>
      <c r="D22" s="6" t="s">
        <v>1001</v>
      </c>
      <c r="E22" s="8" t="s">
        <v>75</v>
      </c>
      <c r="F22" s="8" t="s">
        <v>75</v>
      </c>
    </row>
    <row r="23" spans="1:6" ht="18" x14ac:dyDescent="0.25">
      <c r="A23" s="15" t="s">
        <v>42</v>
      </c>
      <c r="B23" s="15" t="s">
        <v>970</v>
      </c>
      <c r="C23" s="15" t="s">
        <v>209</v>
      </c>
      <c r="D23" s="6" t="s">
        <v>1002</v>
      </c>
      <c r="E23" s="8" t="s">
        <v>103</v>
      </c>
      <c r="F23" s="8" t="s">
        <v>405</v>
      </c>
    </row>
    <row r="24" spans="1:6" ht="18" x14ac:dyDescent="0.25">
      <c r="A24" s="15" t="s">
        <v>42</v>
      </c>
      <c r="B24" s="15" t="s">
        <v>970</v>
      </c>
      <c r="C24" s="15" t="s">
        <v>209</v>
      </c>
      <c r="D24" s="6" t="s">
        <v>1003</v>
      </c>
      <c r="E24" s="8" t="s">
        <v>529</v>
      </c>
      <c r="F24" s="8" t="s">
        <v>1004</v>
      </c>
    </row>
    <row r="25" spans="1:6" ht="18" x14ac:dyDescent="0.25">
      <c r="A25" s="15" t="s">
        <v>42</v>
      </c>
      <c r="B25" s="15" t="s">
        <v>970</v>
      </c>
      <c r="C25" s="15" t="s">
        <v>209</v>
      </c>
      <c r="D25" s="6" t="s">
        <v>1005</v>
      </c>
      <c r="E25" s="8" t="s">
        <v>122</v>
      </c>
      <c r="F25" s="8" t="s">
        <v>1006</v>
      </c>
    </row>
    <row r="26" spans="1:6" ht="18" x14ac:dyDescent="0.25">
      <c r="A26" s="15" t="s">
        <v>42</v>
      </c>
      <c r="B26" s="15" t="s">
        <v>970</v>
      </c>
      <c r="C26" s="15" t="s">
        <v>209</v>
      </c>
      <c r="D26" s="6" t="s">
        <v>1007</v>
      </c>
      <c r="E26" s="8" t="s">
        <v>342</v>
      </c>
      <c r="F26" s="8" t="s">
        <v>1008</v>
      </c>
    </row>
    <row r="27" spans="1:6" ht="18" x14ac:dyDescent="0.25">
      <c r="A27" s="15" t="s">
        <v>42</v>
      </c>
      <c r="B27" s="15" t="s">
        <v>970</v>
      </c>
      <c r="C27" s="15" t="s">
        <v>209</v>
      </c>
      <c r="D27" s="6" t="s">
        <v>1009</v>
      </c>
      <c r="E27" s="8" t="s">
        <v>79</v>
      </c>
      <c r="F27" s="8" t="s">
        <v>1010</v>
      </c>
    </row>
    <row r="28" spans="1:6" ht="18" x14ac:dyDescent="0.25">
      <c r="A28" s="15" t="s">
        <v>42</v>
      </c>
      <c r="B28" s="15" t="s">
        <v>970</v>
      </c>
      <c r="C28" s="15" t="s">
        <v>209</v>
      </c>
      <c r="D28" s="6" t="s">
        <v>1011</v>
      </c>
      <c r="E28" s="8" t="s">
        <v>98</v>
      </c>
      <c r="F28" s="8" t="s">
        <v>1012</v>
      </c>
    </row>
    <row r="29" spans="1:6" ht="18" x14ac:dyDescent="0.25">
      <c r="A29" s="15" t="s">
        <v>42</v>
      </c>
      <c r="B29" s="15" t="s">
        <v>970</v>
      </c>
      <c r="C29" s="15" t="s">
        <v>209</v>
      </c>
      <c r="D29" s="6" t="s">
        <v>975</v>
      </c>
      <c r="E29" s="8" t="s">
        <v>98</v>
      </c>
      <c r="F29" s="8" t="s">
        <v>1013</v>
      </c>
    </row>
    <row r="30" spans="1:6" ht="18" x14ac:dyDescent="0.25">
      <c r="A30" s="15" t="s">
        <v>42</v>
      </c>
      <c r="B30" s="15" t="s">
        <v>970</v>
      </c>
      <c r="C30" s="15" t="s">
        <v>1014</v>
      </c>
      <c r="D30" s="6" t="s">
        <v>1015</v>
      </c>
      <c r="E30" s="8" t="s">
        <v>271</v>
      </c>
      <c r="F30" s="8" t="s">
        <v>1016</v>
      </c>
    </row>
    <row r="31" spans="1:6" ht="18" x14ac:dyDescent="0.25">
      <c r="A31" s="15" t="s">
        <v>42</v>
      </c>
      <c r="B31" s="15" t="s">
        <v>970</v>
      </c>
      <c r="C31" s="15" t="s">
        <v>1014</v>
      </c>
      <c r="D31" s="6" t="s">
        <v>1017</v>
      </c>
      <c r="E31" s="8" t="s">
        <v>1018</v>
      </c>
      <c r="F31" s="8" t="s">
        <v>1019</v>
      </c>
    </row>
    <row r="32" spans="1:6" ht="18" x14ac:dyDescent="0.25">
      <c r="A32" s="15" t="s">
        <v>42</v>
      </c>
      <c r="B32" s="15" t="s">
        <v>970</v>
      </c>
      <c r="C32" s="15" t="s">
        <v>1014</v>
      </c>
      <c r="D32" s="6" t="s">
        <v>1020</v>
      </c>
      <c r="E32" s="8" t="s">
        <v>127</v>
      </c>
      <c r="F32" s="8" t="s">
        <v>1021</v>
      </c>
    </row>
    <row r="33" spans="1:6" ht="18" x14ac:dyDescent="0.25">
      <c r="A33" s="15" t="s">
        <v>42</v>
      </c>
      <c r="B33" s="15" t="s">
        <v>970</v>
      </c>
      <c r="C33" s="15" t="s">
        <v>1014</v>
      </c>
      <c r="D33" s="6" t="s">
        <v>1022</v>
      </c>
      <c r="E33" s="8" t="s">
        <v>133</v>
      </c>
      <c r="F33" s="8" t="s">
        <v>1023</v>
      </c>
    </row>
    <row r="34" spans="1:6" ht="18" x14ac:dyDescent="0.25">
      <c r="A34" s="15" t="s">
        <v>42</v>
      </c>
      <c r="B34" s="15" t="s">
        <v>970</v>
      </c>
      <c r="C34" s="15" t="s">
        <v>1014</v>
      </c>
      <c r="D34" s="6" t="s">
        <v>975</v>
      </c>
      <c r="E34" s="8" t="s">
        <v>286</v>
      </c>
      <c r="F34" s="8" t="s">
        <v>1024</v>
      </c>
    </row>
    <row r="35" spans="1:6" ht="18" x14ac:dyDescent="0.25">
      <c r="A35" s="15" t="s">
        <v>42</v>
      </c>
      <c r="B35" s="15" t="s">
        <v>970</v>
      </c>
      <c r="C35" s="15" t="s">
        <v>225</v>
      </c>
      <c r="D35" s="6" t="s">
        <v>1025</v>
      </c>
      <c r="E35" s="8" t="s">
        <v>341</v>
      </c>
      <c r="F35" s="8" t="s">
        <v>1026</v>
      </c>
    </row>
    <row r="36" spans="1:6" ht="18" x14ac:dyDescent="0.25">
      <c r="A36" s="15" t="s">
        <v>42</v>
      </c>
      <c r="B36" s="15" t="s">
        <v>970</v>
      </c>
      <c r="C36" s="15" t="s">
        <v>225</v>
      </c>
      <c r="D36" s="6" t="s">
        <v>1027</v>
      </c>
      <c r="E36" s="8" t="s">
        <v>91</v>
      </c>
      <c r="F36" s="8" t="s">
        <v>1028</v>
      </c>
    </row>
    <row r="37" spans="1:6" ht="18" x14ac:dyDescent="0.25">
      <c r="A37" s="15" t="s">
        <v>42</v>
      </c>
      <c r="B37" s="15" t="s">
        <v>970</v>
      </c>
      <c r="C37" s="15" t="s">
        <v>225</v>
      </c>
      <c r="D37" s="6" t="s">
        <v>273</v>
      </c>
      <c r="E37" s="8" t="s">
        <v>75</v>
      </c>
      <c r="F37" s="8" t="s">
        <v>75</v>
      </c>
    </row>
    <row r="38" spans="1:6" ht="18" x14ac:dyDescent="0.25">
      <c r="A38" s="15" t="s">
        <v>42</v>
      </c>
      <c r="B38" s="15" t="s">
        <v>970</v>
      </c>
      <c r="C38" s="15" t="s">
        <v>225</v>
      </c>
      <c r="D38" s="6" t="s">
        <v>1029</v>
      </c>
      <c r="E38" s="8" t="s">
        <v>75</v>
      </c>
      <c r="F38" s="8" t="s">
        <v>75</v>
      </c>
    </row>
    <row r="39" spans="1:6" ht="18" x14ac:dyDescent="0.25">
      <c r="A39" s="15" t="s">
        <v>42</v>
      </c>
      <c r="B39" s="15" t="s">
        <v>970</v>
      </c>
      <c r="C39" s="15" t="s">
        <v>225</v>
      </c>
      <c r="D39" s="6" t="s">
        <v>1030</v>
      </c>
      <c r="E39" s="8" t="s">
        <v>1031</v>
      </c>
      <c r="F39" s="8" t="s">
        <v>1032</v>
      </c>
    </row>
    <row r="40" spans="1:6" ht="18" x14ac:dyDescent="0.25">
      <c r="A40" s="15" t="s">
        <v>42</v>
      </c>
      <c r="B40" s="15" t="s">
        <v>970</v>
      </c>
      <c r="C40" s="15" t="s">
        <v>225</v>
      </c>
      <c r="D40" s="6" t="s">
        <v>1033</v>
      </c>
      <c r="E40" s="8" t="s">
        <v>293</v>
      </c>
      <c r="F40" s="8" t="s">
        <v>1034</v>
      </c>
    </row>
    <row r="41" spans="1:6" ht="18" x14ac:dyDescent="0.25">
      <c r="A41" s="15" t="s">
        <v>42</v>
      </c>
      <c r="B41" s="15" t="s">
        <v>970</v>
      </c>
      <c r="C41" s="15" t="s">
        <v>225</v>
      </c>
      <c r="D41" s="6" t="s">
        <v>975</v>
      </c>
      <c r="E41" s="8" t="s">
        <v>98</v>
      </c>
      <c r="F41" s="8" t="s">
        <v>1035</v>
      </c>
    </row>
    <row r="42" spans="1:6" ht="18" x14ac:dyDescent="0.25">
      <c r="A42" s="15" t="s">
        <v>42</v>
      </c>
      <c r="B42" s="15" t="s">
        <v>970</v>
      </c>
      <c r="C42" s="15" t="s">
        <v>1036</v>
      </c>
      <c r="D42" s="6" t="s">
        <v>1037</v>
      </c>
      <c r="E42" s="8" t="s">
        <v>293</v>
      </c>
      <c r="F42" s="8" t="s">
        <v>1038</v>
      </c>
    </row>
    <row r="43" spans="1:6" ht="18" x14ac:dyDescent="0.25">
      <c r="A43" s="15" t="s">
        <v>42</v>
      </c>
      <c r="B43" s="15" t="s">
        <v>970</v>
      </c>
      <c r="C43" s="15" t="s">
        <v>1036</v>
      </c>
      <c r="D43" s="6" t="s">
        <v>1039</v>
      </c>
      <c r="E43" s="8" t="s">
        <v>133</v>
      </c>
      <c r="F43" s="8" t="s">
        <v>1040</v>
      </c>
    </row>
    <row r="44" spans="1:6" ht="18" x14ac:dyDescent="0.25">
      <c r="A44" s="15" t="s">
        <v>42</v>
      </c>
      <c r="B44" s="15" t="s">
        <v>970</v>
      </c>
      <c r="C44" s="15" t="s">
        <v>1036</v>
      </c>
      <c r="D44" s="6" t="s">
        <v>1041</v>
      </c>
      <c r="E44" s="8" t="s">
        <v>591</v>
      </c>
      <c r="F44" s="8" t="s">
        <v>1042</v>
      </c>
    </row>
    <row r="45" spans="1:6" ht="18" x14ac:dyDescent="0.25">
      <c r="A45" s="15" t="s">
        <v>42</v>
      </c>
      <c r="B45" s="15" t="s">
        <v>970</v>
      </c>
      <c r="C45" s="15" t="s">
        <v>1036</v>
      </c>
      <c r="D45" s="6" t="s">
        <v>1043</v>
      </c>
      <c r="E45" s="8" t="s">
        <v>374</v>
      </c>
      <c r="F45" s="8" t="s">
        <v>1044</v>
      </c>
    </row>
    <row r="46" spans="1:6" ht="18" x14ac:dyDescent="0.25">
      <c r="A46" s="15" t="s">
        <v>42</v>
      </c>
      <c r="B46" s="15" t="s">
        <v>970</v>
      </c>
      <c r="C46" s="15" t="s">
        <v>1036</v>
      </c>
      <c r="D46" s="6" t="s">
        <v>1045</v>
      </c>
      <c r="E46" s="8" t="s">
        <v>1046</v>
      </c>
      <c r="F46" s="8" t="s">
        <v>1047</v>
      </c>
    </row>
    <row r="47" spans="1:6" ht="18" x14ac:dyDescent="0.25">
      <c r="A47" s="15" t="s">
        <v>42</v>
      </c>
      <c r="B47" s="15" t="s">
        <v>970</v>
      </c>
      <c r="C47" s="15" t="s">
        <v>1036</v>
      </c>
      <c r="D47" s="6" t="s">
        <v>1048</v>
      </c>
      <c r="E47" s="8" t="s">
        <v>103</v>
      </c>
      <c r="F47" s="8" t="s">
        <v>1049</v>
      </c>
    </row>
    <row r="48" spans="1:6" ht="18" x14ac:dyDescent="0.25">
      <c r="A48" s="15" t="s">
        <v>42</v>
      </c>
      <c r="B48" s="15" t="s">
        <v>970</v>
      </c>
      <c r="C48" s="15" t="s">
        <v>1036</v>
      </c>
      <c r="D48" s="6" t="s">
        <v>1050</v>
      </c>
      <c r="E48" s="8" t="s">
        <v>72</v>
      </c>
      <c r="F48" s="8" t="s">
        <v>1051</v>
      </c>
    </row>
    <row r="49" spans="1:6" ht="18" x14ac:dyDescent="0.25">
      <c r="A49" s="15" t="s">
        <v>42</v>
      </c>
      <c r="B49" s="15" t="s">
        <v>970</v>
      </c>
      <c r="C49" s="15" t="s">
        <v>1036</v>
      </c>
      <c r="D49" s="6" t="s">
        <v>1052</v>
      </c>
      <c r="E49" s="8" t="s">
        <v>398</v>
      </c>
      <c r="F49" s="8" t="s">
        <v>1053</v>
      </c>
    </row>
    <row r="50" spans="1:6" ht="18" x14ac:dyDescent="0.25">
      <c r="A50" s="15" t="s">
        <v>42</v>
      </c>
      <c r="B50" s="15" t="s">
        <v>970</v>
      </c>
      <c r="C50" s="15" t="s">
        <v>1036</v>
      </c>
      <c r="D50" s="6" t="s">
        <v>975</v>
      </c>
      <c r="E50" s="8" t="s">
        <v>127</v>
      </c>
      <c r="F50" s="8" t="s">
        <v>1054</v>
      </c>
    </row>
    <row r="51" spans="1:6" ht="18" x14ac:dyDescent="0.25">
      <c r="A51" s="15" t="s">
        <v>42</v>
      </c>
      <c r="B51" s="15" t="s">
        <v>970</v>
      </c>
      <c r="C51" s="15" t="s">
        <v>238</v>
      </c>
      <c r="D51" s="6" t="s">
        <v>1055</v>
      </c>
      <c r="E51" s="8" t="s">
        <v>1056</v>
      </c>
      <c r="F51" s="8" t="s">
        <v>1057</v>
      </c>
    </row>
    <row r="52" spans="1:6" ht="18" x14ac:dyDescent="0.25">
      <c r="A52" s="15" t="s">
        <v>42</v>
      </c>
      <c r="B52" s="15" t="s">
        <v>970</v>
      </c>
      <c r="C52" s="15" t="s">
        <v>238</v>
      </c>
      <c r="D52" s="6" t="s">
        <v>1058</v>
      </c>
      <c r="E52" s="8" t="s">
        <v>108</v>
      </c>
      <c r="F52" s="8" t="s">
        <v>1059</v>
      </c>
    </row>
    <row r="53" spans="1:6" ht="18" x14ac:dyDescent="0.25">
      <c r="A53" s="15" t="s">
        <v>42</v>
      </c>
      <c r="B53" s="15" t="s">
        <v>970</v>
      </c>
      <c r="C53" s="15" t="s">
        <v>238</v>
      </c>
      <c r="D53" s="6" t="s">
        <v>1060</v>
      </c>
      <c r="E53" s="8" t="s">
        <v>83</v>
      </c>
      <c r="F53" s="8" t="s">
        <v>1061</v>
      </c>
    </row>
    <row r="54" spans="1:6" ht="18" x14ac:dyDescent="0.25">
      <c r="A54" s="15" t="s">
        <v>42</v>
      </c>
      <c r="B54" s="15" t="s">
        <v>970</v>
      </c>
      <c r="C54" s="15" t="s">
        <v>238</v>
      </c>
      <c r="D54" s="6" t="s">
        <v>1062</v>
      </c>
      <c r="E54" s="8" t="s">
        <v>1013</v>
      </c>
      <c r="F54" s="8" t="s">
        <v>1063</v>
      </c>
    </row>
    <row r="55" spans="1:6" ht="18" x14ac:dyDescent="0.25">
      <c r="A55" s="15" t="s">
        <v>42</v>
      </c>
      <c r="B55" s="15" t="s">
        <v>970</v>
      </c>
      <c r="C55" s="15" t="s">
        <v>238</v>
      </c>
      <c r="D55" s="6" t="s">
        <v>1064</v>
      </c>
      <c r="E55" s="8" t="s">
        <v>93</v>
      </c>
      <c r="F55" s="8" t="s">
        <v>339</v>
      </c>
    </row>
    <row r="56" spans="1:6" ht="18" x14ac:dyDescent="0.25">
      <c r="A56" s="15" t="s">
        <v>42</v>
      </c>
      <c r="B56" s="15" t="s">
        <v>970</v>
      </c>
      <c r="C56" s="15" t="s">
        <v>238</v>
      </c>
      <c r="D56" s="6" t="s">
        <v>975</v>
      </c>
      <c r="E56" s="8" t="s">
        <v>73</v>
      </c>
      <c r="F56" s="8" t="s">
        <v>176</v>
      </c>
    </row>
    <row r="57" spans="1:6" ht="18" x14ac:dyDescent="0.25">
      <c r="A57" s="15" t="s">
        <v>42</v>
      </c>
      <c r="B57" s="15" t="s">
        <v>1065</v>
      </c>
      <c r="C57" s="15" t="s">
        <v>195</v>
      </c>
      <c r="D57" s="6" t="s">
        <v>971</v>
      </c>
      <c r="E57" s="8" t="s">
        <v>75</v>
      </c>
      <c r="F57" s="8" t="s">
        <v>75</v>
      </c>
    </row>
    <row r="58" spans="1:6" ht="18" x14ac:dyDescent="0.25">
      <c r="A58" s="15" t="s">
        <v>42</v>
      </c>
      <c r="B58" s="15" t="s">
        <v>1065</v>
      </c>
      <c r="C58" s="15" t="s">
        <v>195</v>
      </c>
      <c r="D58" s="6" t="s">
        <v>975</v>
      </c>
      <c r="E58" s="8" t="s">
        <v>75</v>
      </c>
      <c r="F58" s="8" t="s">
        <v>75</v>
      </c>
    </row>
    <row r="59" spans="1:6" ht="18" x14ac:dyDescent="0.25">
      <c r="A59" s="15" t="s">
        <v>42</v>
      </c>
      <c r="B59" s="15" t="s">
        <v>1065</v>
      </c>
      <c r="C59" s="15" t="s">
        <v>202</v>
      </c>
      <c r="D59" s="6" t="s">
        <v>976</v>
      </c>
      <c r="E59" s="8" t="s">
        <v>93</v>
      </c>
      <c r="F59" s="8" t="s">
        <v>66</v>
      </c>
    </row>
    <row r="60" spans="1:6" ht="18" x14ac:dyDescent="0.25">
      <c r="A60" s="15" t="s">
        <v>42</v>
      </c>
      <c r="B60" s="15" t="s">
        <v>1065</v>
      </c>
      <c r="C60" s="15" t="s">
        <v>202</v>
      </c>
      <c r="D60" s="6" t="s">
        <v>978</v>
      </c>
      <c r="E60" s="8" t="s">
        <v>79</v>
      </c>
      <c r="F60" s="8" t="s">
        <v>124</v>
      </c>
    </row>
    <row r="61" spans="1:6" ht="18" x14ac:dyDescent="0.25">
      <c r="A61" s="15" t="s">
        <v>42</v>
      </c>
      <c r="B61" s="15" t="s">
        <v>1065</v>
      </c>
      <c r="C61" s="15" t="s">
        <v>202</v>
      </c>
      <c r="D61" s="6" t="s">
        <v>982</v>
      </c>
      <c r="E61" s="8" t="s">
        <v>103</v>
      </c>
      <c r="F61" s="8" t="s">
        <v>72</v>
      </c>
    </row>
    <row r="62" spans="1:6" ht="18" x14ac:dyDescent="0.25">
      <c r="A62" s="15" t="s">
        <v>42</v>
      </c>
      <c r="B62" s="15" t="s">
        <v>1065</v>
      </c>
      <c r="C62" s="15" t="s">
        <v>202</v>
      </c>
      <c r="D62" s="6" t="s">
        <v>984</v>
      </c>
      <c r="E62" s="8" t="s">
        <v>75</v>
      </c>
      <c r="F62" s="8" t="s">
        <v>75</v>
      </c>
    </row>
    <row r="63" spans="1:6" ht="18" x14ac:dyDescent="0.25">
      <c r="A63" s="15" t="s">
        <v>42</v>
      </c>
      <c r="B63" s="15" t="s">
        <v>1065</v>
      </c>
      <c r="C63" s="15" t="s">
        <v>202</v>
      </c>
      <c r="D63" s="6" t="s">
        <v>986</v>
      </c>
      <c r="E63" s="8" t="s">
        <v>75</v>
      </c>
      <c r="F63" s="8" t="s">
        <v>75</v>
      </c>
    </row>
    <row r="64" spans="1:6" ht="18" x14ac:dyDescent="0.25">
      <c r="A64" s="15" t="s">
        <v>42</v>
      </c>
      <c r="B64" s="15" t="s">
        <v>1065</v>
      </c>
      <c r="C64" s="15" t="s">
        <v>202</v>
      </c>
      <c r="D64" s="6" t="s">
        <v>988</v>
      </c>
      <c r="E64" s="8" t="s">
        <v>103</v>
      </c>
      <c r="F64" s="8" t="s">
        <v>712</v>
      </c>
    </row>
    <row r="65" spans="1:6" ht="18" x14ac:dyDescent="0.25">
      <c r="A65" s="15" t="s">
        <v>42</v>
      </c>
      <c r="B65" s="15" t="s">
        <v>1065</v>
      </c>
      <c r="C65" s="15" t="s">
        <v>202</v>
      </c>
      <c r="D65" s="6" t="s">
        <v>975</v>
      </c>
      <c r="E65" s="8" t="s">
        <v>108</v>
      </c>
      <c r="F65" s="8" t="s">
        <v>1066</v>
      </c>
    </row>
    <row r="66" spans="1:6" ht="18" x14ac:dyDescent="0.25">
      <c r="A66" s="15" t="s">
        <v>42</v>
      </c>
      <c r="B66" s="15" t="s">
        <v>1065</v>
      </c>
      <c r="C66" s="15" t="s">
        <v>209</v>
      </c>
      <c r="D66" s="6" t="s">
        <v>991</v>
      </c>
      <c r="E66" s="8" t="s">
        <v>75</v>
      </c>
      <c r="F66" s="8" t="s">
        <v>75</v>
      </c>
    </row>
    <row r="67" spans="1:6" ht="18" x14ac:dyDescent="0.25">
      <c r="A67" s="15" t="s">
        <v>42</v>
      </c>
      <c r="B67" s="15" t="s">
        <v>1065</v>
      </c>
      <c r="C67" s="15" t="s">
        <v>209</v>
      </c>
      <c r="D67" s="6" t="s">
        <v>994</v>
      </c>
      <c r="E67" s="8" t="s">
        <v>75</v>
      </c>
      <c r="F67" s="8" t="s">
        <v>75</v>
      </c>
    </row>
    <row r="68" spans="1:6" ht="18" x14ac:dyDescent="0.25">
      <c r="A68" s="15" t="s">
        <v>42</v>
      </c>
      <c r="B68" s="15" t="s">
        <v>1065</v>
      </c>
      <c r="C68" s="15" t="s">
        <v>209</v>
      </c>
      <c r="D68" s="6" t="s">
        <v>996</v>
      </c>
      <c r="E68" s="8" t="s">
        <v>75</v>
      </c>
      <c r="F68" s="8" t="s">
        <v>75</v>
      </c>
    </row>
    <row r="69" spans="1:6" ht="18" x14ac:dyDescent="0.25">
      <c r="A69" s="15" t="s">
        <v>42</v>
      </c>
      <c r="B69" s="15" t="s">
        <v>1065</v>
      </c>
      <c r="C69" s="15" t="s">
        <v>209</v>
      </c>
      <c r="D69" s="6" t="s">
        <v>998</v>
      </c>
      <c r="E69" s="8" t="s">
        <v>111</v>
      </c>
      <c r="F69" s="8" t="s">
        <v>364</v>
      </c>
    </row>
    <row r="70" spans="1:6" ht="18" x14ac:dyDescent="0.25">
      <c r="A70" s="15" t="s">
        <v>42</v>
      </c>
      <c r="B70" s="15" t="s">
        <v>1065</v>
      </c>
      <c r="C70" s="15" t="s">
        <v>209</v>
      </c>
      <c r="D70" s="6" t="s">
        <v>1003</v>
      </c>
      <c r="E70" s="8" t="s">
        <v>127</v>
      </c>
      <c r="F70" s="8" t="s">
        <v>78</v>
      </c>
    </row>
    <row r="71" spans="1:6" ht="18" x14ac:dyDescent="0.25">
      <c r="A71" s="15" t="s">
        <v>42</v>
      </c>
      <c r="B71" s="15" t="s">
        <v>1065</v>
      </c>
      <c r="C71" s="15" t="s">
        <v>209</v>
      </c>
      <c r="D71" s="6" t="s">
        <v>1005</v>
      </c>
      <c r="E71" s="8" t="s">
        <v>75</v>
      </c>
      <c r="F71" s="8" t="s">
        <v>75</v>
      </c>
    </row>
    <row r="72" spans="1:6" ht="18" x14ac:dyDescent="0.25">
      <c r="A72" s="15" t="s">
        <v>42</v>
      </c>
      <c r="B72" s="15" t="s">
        <v>1065</v>
      </c>
      <c r="C72" s="15" t="s">
        <v>209</v>
      </c>
      <c r="D72" s="6" t="s">
        <v>1007</v>
      </c>
      <c r="E72" s="8" t="s">
        <v>91</v>
      </c>
      <c r="F72" s="8" t="s">
        <v>1067</v>
      </c>
    </row>
    <row r="73" spans="1:6" ht="18" x14ac:dyDescent="0.25">
      <c r="A73" s="15" t="s">
        <v>42</v>
      </c>
      <c r="B73" s="15" t="s">
        <v>1065</v>
      </c>
      <c r="C73" s="15" t="s">
        <v>209</v>
      </c>
      <c r="D73" s="6" t="s">
        <v>975</v>
      </c>
      <c r="E73" s="8" t="s">
        <v>75</v>
      </c>
      <c r="F73" s="8" t="s">
        <v>75</v>
      </c>
    </row>
    <row r="74" spans="1:6" ht="18" x14ac:dyDescent="0.25">
      <c r="A74" s="15" t="s">
        <v>42</v>
      </c>
      <c r="B74" s="15" t="s">
        <v>1065</v>
      </c>
      <c r="C74" s="15" t="s">
        <v>1014</v>
      </c>
      <c r="D74" s="6" t="s">
        <v>1015</v>
      </c>
      <c r="E74" s="8" t="s">
        <v>398</v>
      </c>
      <c r="F74" s="8" t="s">
        <v>343</v>
      </c>
    </row>
    <row r="75" spans="1:6" ht="18" x14ac:dyDescent="0.25">
      <c r="A75" s="15" t="s">
        <v>42</v>
      </c>
      <c r="B75" s="15" t="s">
        <v>1065</v>
      </c>
      <c r="C75" s="15" t="s">
        <v>1014</v>
      </c>
      <c r="D75" s="6" t="s">
        <v>1017</v>
      </c>
      <c r="E75" s="8" t="s">
        <v>485</v>
      </c>
      <c r="F75" s="8" t="s">
        <v>1068</v>
      </c>
    </row>
    <row r="76" spans="1:6" ht="18" x14ac:dyDescent="0.25">
      <c r="A76" s="15" t="s">
        <v>42</v>
      </c>
      <c r="B76" s="15" t="s">
        <v>1065</v>
      </c>
      <c r="C76" s="15" t="s">
        <v>1014</v>
      </c>
      <c r="D76" s="6" t="s">
        <v>1022</v>
      </c>
      <c r="E76" s="8" t="s">
        <v>75</v>
      </c>
      <c r="F76" s="8" t="s">
        <v>75</v>
      </c>
    </row>
    <row r="77" spans="1:6" ht="18" x14ac:dyDescent="0.25">
      <c r="A77" s="15" t="s">
        <v>42</v>
      </c>
      <c r="B77" s="15" t="s">
        <v>1065</v>
      </c>
      <c r="C77" s="15" t="s">
        <v>1014</v>
      </c>
      <c r="D77" s="6" t="s">
        <v>975</v>
      </c>
      <c r="E77" s="8" t="s">
        <v>75</v>
      </c>
      <c r="F77" s="8" t="s">
        <v>75</v>
      </c>
    </row>
    <row r="78" spans="1:6" ht="18" x14ac:dyDescent="0.25">
      <c r="A78" s="15" t="s">
        <v>42</v>
      </c>
      <c r="B78" s="15" t="s">
        <v>1065</v>
      </c>
      <c r="C78" s="6" t="s">
        <v>225</v>
      </c>
      <c r="D78" s="6" t="s">
        <v>1030</v>
      </c>
      <c r="E78" s="8" t="s">
        <v>83</v>
      </c>
      <c r="F78" s="8" t="s">
        <v>1069</v>
      </c>
    </row>
    <row r="79" spans="1:6" ht="18" x14ac:dyDescent="0.25">
      <c r="A79" s="15" t="s">
        <v>42</v>
      </c>
      <c r="B79" s="15" t="s">
        <v>1065</v>
      </c>
      <c r="C79" s="15" t="s">
        <v>1036</v>
      </c>
      <c r="D79" s="6" t="s">
        <v>1037</v>
      </c>
      <c r="E79" s="8" t="s">
        <v>73</v>
      </c>
      <c r="F79" s="8" t="s">
        <v>1070</v>
      </c>
    </row>
    <row r="80" spans="1:6" ht="18" x14ac:dyDescent="0.25">
      <c r="A80" s="15" t="s">
        <v>42</v>
      </c>
      <c r="B80" s="15" t="s">
        <v>1065</v>
      </c>
      <c r="C80" s="15" t="s">
        <v>1036</v>
      </c>
      <c r="D80" s="6" t="s">
        <v>1039</v>
      </c>
      <c r="E80" s="8" t="s">
        <v>75</v>
      </c>
      <c r="F80" s="8" t="s">
        <v>75</v>
      </c>
    </row>
    <row r="81" spans="1:6" ht="18" x14ac:dyDescent="0.25">
      <c r="A81" s="15" t="s">
        <v>42</v>
      </c>
      <c r="B81" s="15" t="s">
        <v>1065</v>
      </c>
      <c r="C81" s="15" t="s">
        <v>1036</v>
      </c>
      <c r="D81" s="6" t="s">
        <v>1041</v>
      </c>
      <c r="E81" s="8" t="s">
        <v>125</v>
      </c>
      <c r="F81" s="8" t="s">
        <v>1071</v>
      </c>
    </row>
    <row r="82" spans="1:6" ht="18" x14ac:dyDescent="0.25">
      <c r="A82" s="15" t="s">
        <v>42</v>
      </c>
      <c r="B82" s="15" t="s">
        <v>1065</v>
      </c>
      <c r="C82" s="15" t="s">
        <v>1036</v>
      </c>
      <c r="D82" s="6" t="s">
        <v>1043</v>
      </c>
      <c r="E82" s="8" t="s">
        <v>341</v>
      </c>
      <c r="F82" s="8" t="s">
        <v>1072</v>
      </c>
    </row>
    <row r="83" spans="1:6" ht="18" x14ac:dyDescent="0.25">
      <c r="A83" s="15" t="s">
        <v>42</v>
      </c>
      <c r="B83" s="15" t="s">
        <v>1065</v>
      </c>
      <c r="C83" s="15" t="s">
        <v>1036</v>
      </c>
      <c r="D83" s="6" t="s">
        <v>1045</v>
      </c>
      <c r="E83" s="8" t="s">
        <v>91</v>
      </c>
      <c r="F83" s="8" t="s">
        <v>1073</v>
      </c>
    </row>
    <row r="84" spans="1:6" ht="18" x14ac:dyDescent="0.25">
      <c r="A84" s="15" t="s">
        <v>42</v>
      </c>
      <c r="B84" s="15" t="s">
        <v>1065</v>
      </c>
      <c r="C84" s="15" t="s">
        <v>1036</v>
      </c>
      <c r="D84" s="6" t="s">
        <v>1048</v>
      </c>
      <c r="E84" s="8" t="s">
        <v>75</v>
      </c>
      <c r="F84" s="8" t="s">
        <v>75</v>
      </c>
    </row>
    <row r="85" spans="1:6" ht="18" x14ac:dyDescent="0.25">
      <c r="A85" s="15" t="s">
        <v>42</v>
      </c>
      <c r="B85" s="15" t="s">
        <v>1065</v>
      </c>
      <c r="C85" s="15" t="s">
        <v>1036</v>
      </c>
      <c r="D85" s="6" t="s">
        <v>1050</v>
      </c>
      <c r="E85" s="8" t="s">
        <v>79</v>
      </c>
      <c r="F85" s="8" t="s">
        <v>1074</v>
      </c>
    </row>
    <row r="86" spans="1:6" ht="18" x14ac:dyDescent="0.25">
      <c r="A86" s="15" t="s">
        <v>42</v>
      </c>
      <c r="B86" s="15" t="s">
        <v>1065</v>
      </c>
      <c r="C86" s="15" t="s">
        <v>1036</v>
      </c>
      <c r="D86" s="6" t="s">
        <v>1052</v>
      </c>
      <c r="E86" s="8" t="s">
        <v>75</v>
      </c>
      <c r="F86" s="8" t="s">
        <v>75</v>
      </c>
    </row>
    <row r="87" spans="1:6" ht="18" x14ac:dyDescent="0.25">
      <c r="A87" s="15" t="s">
        <v>42</v>
      </c>
      <c r="B87" s="15" t="s">
        <v>1065</v>
      </c>
      <c r="C87" s="15" t="s">
        <v>1036</v>
      </c>
      <c r="D87" s="6" t="s">
        <v>975</v>
      </c>
      <c r="E87" s="8" t="s">
        <v>75</v>
      </c>
      <c r="F87" s="8" t="s">
        <v>75</v>
      </c>
    </row>
    <row r="88" spans="1:6" ht="18" x14ac:dyDescent="0.25">
      <c r="A88" s="15" t="s">
        <v>42</v>
      </c>
      <c r="B88" s="15" t="s">
        <v>1065</v>
      </c>
      <c r="C88" s="15" t="s">
        <v>238</v>
      </c>
      <c r="D88" s="6" t="s">
        <v>1055</v>
      </c>
      <c r="E88" s="8" t="s">
        <v>75</v>
      </c>
      <c r="F88" s="8" t="s">
        <v>75</v>
      </c>
    </row>
    <row r="89" spans="1:6" ht="18" x14ac:dyDescent="0.25">
      <c r="A89" s="15" t="s">
        <v>42</v>
      </c>
      <c r="B89" s="15" t="s">
        <v>1065</v>
      </c>
      <c r="C89" s="15" t="s">
        <v>238</v>
      </c>
      <c r="D89" s="6" t="s">
        <v>1062</v>
      </c>
      <c r="E89" s="8" t="s">
        <v>74</v>
      </c>
      <c r="F89" s="8" t="s">
        <v>1075</v>
      </c>
    </row>
    <row r="90" spans="1:6" ht="18" x14ac:dyDescent="0.25">
      <c r="A90" s="15" t="s">
        <v>42</v>
      </c>
      <c r="B90" s="15" t="s">
        <v>1065</v>
      </c>
      <c r="C90" s="15" t="s">
        <v>238</v>
      </c>
      <c r="D90" s="6" t="s">
        <v>1064</v>
      </c>
      <c r="E90" s="8" t="s">
        <v>75</v>
      </c>
      <c r="F90" s="8" t="s">
        <v>75</v>
      </c>
    </row>
    <row r="91" spans="1:6" ht="18" x14ac:dyDescent="0.25">
      <c r="A91" s="15" t="s">
        <v>42</v>
      </c>
      <c r="B91" s="15" t="s">
        <v>1065</v>
      </c>
      <c r="C91" s="15" t="s">
        <v>238</v>
      </c>
      <c r="D91" s="6" t="s">
        <v>975</v>
      </c>
      <c r="E91" s="8" t="s">
        <v>75</v>
      </c>
      <c r="F91" s="8" t="s">
        <v>75</v>
      </c>
    </row>
    <row r="92" spans="1:6" ht="18" x14ac:dyDescent="0.25">
      <c r="A92" s="15" t="s">
        <v>43</v>
      </c>
      <c r="B92" s="15" t="s">
        <v>970</v>
      </c>
      <c r="C92" s="6" t="s">
        <v>195</v>
      </c>
      <c r="D92" s="6" t="s">
        <v>971</v>
      </c>
      <c r="E92" s="8" t="s">
        <v>75</v>
      </c>
      <c r="F92" s="8" t="s">
        <v>75</v>
      </c>
    </row>
    <row r="93" spans="1:6" ht="18" x14ac:dyDescent="0.25">
      <c r="A93" s="15" t="s">
        <v>43</v>
      </c>
      <c r="B93" s="15" t="s">
        <v>970</v>
      </c>
      <c r="C93" s="15" t="s">
        <v>202</v>
      </c>
      <c r="D93" s="6" t="s">
        <v>976</v>
      </c>
      <c r="E93" s="8" t="s">
        <v>547</v>
      </c>
      <c r="F93" s="8" t="s">
        <v>1076</v>
      </c>
    </row>
    <row r="94" spans="1:6" ht="18" x14ac:dyDescent="0.25">
      <c r="A94" s="15" t="s">
        <v>43</v>
      </c>
      <c r="B94" s="15" t="s">
        <v>970</v>
      </c>
      <c r="C94" s="15" t="s">
        <v>202</v>
      </c>
      <c r="D94" s="6" t="s">
        <v>978</v>
      </c>
      <c r="E94" s="8" t="s">
        <v>91</v>
      </c>
      <c r="F94" s="8" t="s">
        <v>1077</v>
      </c>
    </row>
    <row r="95" spans="1:6" ht="18" x14ac:dyDescent="0.25">
      <c r="A95" s="15" t="s">
        <v>43</v>
      </c>
      <c r="B95" s="15" t="s">
        <v>970</v>
      </c>
      <c r="C95" s="15" t="s">
        <v>202</v>
      </c>
      <c r="D95" s="6" t="s">
        <v>980</v>
      </c>
      <c r="E95" s="8" t="s">
        <v>67</v>
      </c>
      <c r="F95" s="8" t="s">
        <v>1078</v>
      </c>
    </row>
    <row r="96" spans="1:6" ht="18" x14ac:dyDescent="0.25">
      <c r="A96" s="15" t="s">
        <v>43</v>
      </c>
      <c r="B96" s="15" t="s">
        <v>970</v>
      </c>
      <c r="C96" s="15" t="s">
        <v>202</v>
      </c>
      <c r="D96" s="6" t="s">
        <v>984</v>
      </c>
      <c r="E96" s="8" t="s">
        <v>103</v>
      </c>
      <c r="F96" s="8" t="s">
        <v>1079</v>
      </c>
    </row>
    <row r="97" spans="1:6" ht="18" x14ac:dyDescent="0.25">
      <c r="A97" s="15" t="s">
        <v>43</v>
      </c>
      <c r="B97" s="15" t="s">
        <v>970</v>
      </c>
      <c r="C97" s="15" t="s">
        <v>202</v>
      </c>
      <c r="D97" s="6" t="s">
        <v>986</v>
      </c>
      <c r="E97" s="8" t="s">
        <v>75</v>
      </c>
      <c r="F97" s="8" t="s">
        <v>75</v>
      </c>
    </row>
    <row r="98" spans="1:6" ht="18" x14ac:dyDescent="0.25">
      <c r="A98" s="15" t="s">
        <v>43</v>
      </c>
      <c r="B98" s="15" t="s">
        <v>970</v>
      </c>
      <c r="C98" s="15" t="s">
        <v>202</v>
      </c>
      <c r="D98" s="6" t="s">
        <v>988</v>
      </c>
      <c r="E98" s="8" t="s">
        <v>75</v>
      </c>
      <c r="F98" s="8" t="s">
        <v>75</v>
      </c>
    </row>
    <row r="99" spans="1:6" ht="18" x14ac:dyDescent="0.25">
      <c r="A99" s="15" t="s">
        <v>43</v>
      </c>
      <c r="B99" s="15" t="s">
        <v>970</v>
      </c>
      <c r="C99" s="15" t="s">
        <v>202</v>
      </c>
      <c r="D99" s="6" t="s">
        <v>975</v>
      </c>
      <c r="E99" s="8" t="s">
        <v>98</v>
      </c>
      <c r="F99" s="8" t="s">
        <v>1080</v>
      </c>
    </row>
    <row r="100" spans="1:6" ht="18" x14ac:dyDescent="0.25">
      <c r="A100" s="15" t="s">
        <v>43</v>
      </c>
      <c r="B100" s="15" t="s">
        <v>970</v>
      </c>
      <c r="C100" s="15" t="s">
        <v>209</v>
      </c>
      <c r="D100" s="6" t="s">
        <v>991</v>
      </c>
      <c r="E100" s="8" t="s">
        <v>75</v>
      </c>
      <c r="F100" s="8" t="s">
        <v>75</v>
      </c>
    </row>
    <row r="101" spans="1:6" ht="18" x14ac:dyDescent="0.25">
      <c r="A101" s="15" t="s">
        <v>43</v>
      </c>
      <c r="B101" s="15" t="s">
        <v>970</v>
      </c>
      <c r="C101" s="15" t="s">
        <v>209</v>
      </c>
      <c r="D101" s="6" t="s">
        <v>993</v>
      </c>
      <c r="E101" s="8" t="s">
        <v>624</v>
      </c>
      <c r="F101" s="8" t="s">
        <v>1081</v>
      </c>
    </row>
    <row r="102" spans="1:6" ht="18" x14ac:dyDescent="0.25">
      <c r="A102" s="15" t="s">
        <v>43</v>
      </c>
      <c r="B102" s="15" t="s">
        <v>970</v>
      </c>
      <c r="C102" s="15" t="s">
        <v>209</v>
      </c>
      <c r="D102" s="6" t="s">
        <v>994</v>
      </c>
      <c r="E102" s="8" t="s">
        <v>75</v>
      </c>
      <c r="F102" s="8" t="s">
        <v>75</v>
      </c>
    </row>
    <row r="103" spans="1:6" ht="18" x14ac:dyDescent="0.25">
      <c r="A103" s="15" t="s">
        <v>43</v>
      </c>
      <c r="B103" s="15" t="s">
        <v>970</v>
      </c>
      <c r="C103" s="15" t="s">
        <v>209</v>
      </c>
      <c r="D103" s="6" t="s">
        <v>996</v>
      </c>
      <c r="E103" s="8" t="s">
        <v>103</v>
      </c>
      <c r="F103" s="8" t="s">
        <v>892</v>
      </c>
    </row>
    <row r="104" spans="1:6" ht="18" x14ac:dyDescent="0.25">
      <c r="A104" s="15" t="s">
        <v>43</v>
      </c>
      <c r="B104" s="15" t="s">
        <v>970</v>
      </c>
      <c r="C104" s="15" t="s">
        <v>209</v>
      </c>
      <c r="D104" s="6" t="s">
        <v>998</v>
      </c>
      <c r="E104" s="8" t="s">
        <v>108</v>
      </c>
      <c r="F104" s="8" t="s">
        <v>130</v>
      </c>
    </row>
    <row r="105" spans="1:6" ht="18" x14ac:dyDescent="0.25">
      <c r="A105" s="15" t="s">
        <v>43</v>
      </c>
      <c r="B105" s="15" t="s">
        <v>970</v>
      </c>
      <c r="C105" s="15" t="s">
        <v>209</v>
      </c>
      <c r="D105" s="6" t="s">
        <v>1002</v>
      </c>
      <c r="E105" s="8" t="s">
        <v>342</v>
      </c>
      <c r="F105" s="8" t="s">
        <v>1082</v>
      </c>
    </row>
    <row r="106" spans="1:6" ht="18" x14ac:dyDescent="0.25">
      <c r="A106" s="15" t="s">
        <v>43</v>
      </c>
      <c r="B106" s="15" t="s">
        <v>970</v>
      </c>
      <c r="C106" s="15" t="s">
        <v>209</v>
      </c>
      <c r="D106" s="6" t="s">
        <v>1003</v>
      </c>
      <c r="E106" s="8" t="s">
        <v>70</v>
      </c>
      <c r="F106" s="8" t="s">
        <v>1083</v>
      </c>
    </row>
    <row r="107" spans="1:6" ht="18" x14ac:dyDescent="0.25">
      <c r="A107" s="15" t="s">
        <v>43</v>
      </c>
      <c r="B107" s="15" t="s">
        <v>970</v>
      </c>
      <c r="C107" s="15" t="s">
        <v>209</v>
      </c>
      <c r="D107" s="6" t="s">
        <v>1005</v>
      </c>
      <c r="E107" s="8" t="s">
        <v>75</v>
      </c>
      <c r="F107" s="8" t="s">
        <v>75</v>
      </c>
    </row>
    <row r="108" spans="1:6" ht="18" x14ac:dyDescent="0.25">
      <c r="A108" s="15" t="s">
        <v>43</v>
      </c>
      <c r="B108" s="15" t="s">
        <v>970</v>
      </c>
      <c r="C108" s="15" t="s">
        <v>209</v>
      </c>
      <c r="D108" s="6" t="s">
        <v>1007</v>
      </c>
      <c r="E108" s="8" t="s">
        <v>98</v>
      </c>
      <c r="F108" s="8" t="s">
        <v>502</v>
      </c>
    </row>
    <row r="109" spans="1:6" ht="18" x14ac:dyDescent="0.25">
      <c r="A109" s="15" t="s">
        <v>43</v>
      </c>
      <c r="B109" s="15" t="s">
        <v>970</v>
      </c>
      <c r="C109" s="15" t="s">
        <v>209</v>
      </c>
      <c r="D109" s="6" t="s">
        <v>1009</v>
      </c>
      <c r="E109" s="8" t="s">
        <v>103</v>
      </c>
      <c r="F109" s="8" t="s">
        <v>1084</v>
      </c>
    </row>
    <row r="110" spans="1:6" ht="18" x14ac:dyDescent="0.25">
      <c r="A110" s="15" t="s">
        <v>43</v>
      </c>
      <c r="B110" s="15" t="s">
        <v>970</v>
      </c>
      <c r="C110" s="15" t="s">
        <v>209</v>
      </c>
      <c r="D110" s="6" t="s">
        <v>975</v>
      </c>
      <c r="E110" s="8" t="s">
        <v>103</v>
      </c>
      <c r="F110" s="8" t="s">
        <v>1085</v>
      </c>
    </row>
    <row r="111" spans="1:6" ht="18" x14ac:dyDescent="0.25">
      <c r="A111" s="15" t="s">
        <v>43</v>
      </c>
      <c r="B111" s="15" t="s">
        <v>970</v>
      </c>
      <c r="C111" s="15" t="s">
        <v>1014</v>
      </c>
      <c r="D111" s="6" t="s">
        <v>1015</v>
      </c>
      <c r="E111" s="8" t="s">
        <v>75</v>
      </c>
      <c r="F111" s="8" t="s">
        <v>75</v>
      </c>
    </row>
    <row r="112" spans="1:6" ht="18" x14ac:dyDescent="0.25">
      <c r="A112" s="15" t="s">
        <v>43</v>
      </c>
      <c r="B112" s="15" t="s">
        <v>970</v>
      </c>
      <c r="C112" s="15" t="s">
        <v>1014</v>
      </c>
      <c r="D112" s="6" t="s">
        <v>1017</v>
      </c>
      <c r="E112" s="8" t="s">
        <v>298</v>
      </c>
      <c r="F112" s="8" t="s">
        <v>1086</v>
      </c>
    </row>
    <row r="113" spans="1:6" ht="18" x14ac:dyDescent="0.25">
      <c r="A113" s="15" t="s">
        <v>43</v>
      </c>
      <c r="B113" s="15" t="s">
        <v>970</v>
      </c>
      <c r="C113" s="15" t="s">
        <v>1014</v>
      </c>
      <c r="D113" s="6" t="s">
        <v>1020</v>
      </c>
      <c r="E113" s="8" t="s">
        <v>281</v>
      </c>
      <c r="F113" s="8" t="s">
        <v>1087</v>
      </c>
    </row>
    <row r="114" spans="1:6" ht="18" x14ac:dyDescent="0.25">
      <c r="A114" s="15" t="s">
        <v>43</v>
      </c>
      <c r="B114" s="15" t="s">
        <v>970</v>
      </c>
      <c r="C114" s="15" t="s">
        <v>1014</v>
      </c>
      <c r="D114" s="6" t="s">
        <v>1022</v>
      </c>
      <c r="E114" s="8" t="s">
        <v>85</v>
      </c>
      <c r="F114" s="8" t="s">
        <v>1088</v>
      </c>
    </row>
    <row r="115" spans="1:6" ht="18" x14ac:dyDescent="0.25">
      <c r="A115" s="15" t="s">
        <v>43</v>
      </c>
      <c r="B115" s="15" t="s">
        <v>970</v>
      </c>
      <c r="C115" s="15" t="s">
        <v>1014</v>
      </c>
      <c r="D115" s="6" t="s">
        <v>975</v>
      </c>
      <c r="E115" s="8" t="s">
        <v>75</v>
      </c>
      <c r="F115" s="8" t="s">
        <v>75</v>
      </c>
    </row>
    <row r="116" spans="1:6" ht="18" x14ac:dyDescent="0.25">
      <c r="A116" s="15" t="s">
        <v>43</v>
      </c>
      <c r="B116" s="15" t="s">
        <v>970</v>
      </c>
      <c r="C116" s="15" t="s">
        <v>225</v>
      </c>
      <c r="D116" s="6" t="s">
        <v>1025</v>
      </c>
      <c r="E116" s="8" t="s">
        <v>624</v>
      </c>
      <c r="F116" s="8" t="s">
        <v>1089</v>
      </c>
    </row>
    <row r="117" spans="1:6" ht="18" x14ac:dyDescent="0.25">
      <c r="A117" s="15" t="s">
        <v>43</v>
      </c>
      <c r="B117" s="15" t="s">
        <v>970</v>
      </c>
      <c r="C117" s="15" t="s">
        <v>225</v>
      </c>
      <c r="D117" s="6" t="s">
        <v>1027</v>
      </c>
      <c r="E117" s="8" t="s">
        <v>75</v>
      </c>
      <c r="F117" s="8" t="s">
        <v>75</v>
      </c>
    </row>
    <row r="118" spans="1:6" ht="18" x14ac:dyDescent="0.25">
      <c r="A118" s="15" t="s">
        <v>43</v>
      </c>
      <c r="B118" s="15" t="s">
        <v>970</v>
      </c>
      <c r="C118" s="15" t="s">
        <v>225</v>
      </c>
      <c r="D118" s="6" t="s">
        <v>273</v>
      </c>
      <c r="E118" s="8" t="s">
        <v>75</v>
      </c>
      <c r="F118" s="8" t="s">
        <v>75</v>
      </c>
    </row>
    <row r="119" spans="1:6" ht="18" x14ac:dyDescent="0.25">
      <c r="A119" s="15" t="s">
        <v>43</v>
      </c>
      <c r="B119" s="15" t="s">
        <v>970</v>
      </c>
      <c r="C119" s="15" t="s">
        <v>225</v>
      </c>
      <c r="D119" s="6" t="s">
        <v>1090</v>
      </c>
      <c r="E119" s="8" t="s">
        <v>75</v>
      </c>
      <c r="F119" s="8" t="s">
        <v>75</v>
      </c>
    </row>
    <row r="120" spans="1:6" ht="18" x14ac:dyDescent="0.25">
      <c r="A120" s="15" t="s">
        <v>43</v>
      </c>
      <c r="B120" s="15" t="s">
        <v>970</v>
      </c>
      <c r="C120" s="15" t="s">
        <v>225</v>
      </c>
      <c r="D120" s="6" t="s">
        <v>1029</v>
      </c>
      <c r="E120" s="8" t="s">
        <v>75</v>
      </c>
      <c r="F120" s="8" t="s">
        <v>75</v>
      </c>
    </row>
    <row r="121" spans="1:6" ht="18" x14ac:dyDescent="0.25">
      <c r="A121" s="15" t="s">
        <v>43</v>
      </c>
      <c r="B121" s="15" t="s">
        <v>970</v>
      </c>
      <c r="C121" s="15" t="s">
        <v>225</v>
      </c>
      <c r="D121" s="6" t="s">
        <v>1030</v>
      </c>
      <c r="E121" s="8" t="s">
        <v>396</v>
      </c>
      <c r="F121" s="8" t="s">
        <v>1091</v>
      </c>
    </row>
    <row r="122" spans="1:6" ht="18" x14ac:dyDescent="0.25">
      <c r="A122" s="15" t="s">
        <v>43</v>
      </c>
      <c r="B122" s="15" t="s">
        <v>970</v>
      </c>
      <c r="C122" s="15" t="s">
        <v>225</v>
      </c>
      <c r="D122" s="6" t="s">
        <v>1033</v>
      </c>
      <c r="E122" s="8" t="s">
        <v>83</v>
      </c>
      <c r="F122" s="8" t="s">
        <v>1092</v>
      </c>
    </row>
    <row r="123" spans="1:6" ht="18" x14ac:dyDescent="0.25">
      <c r="A123" s="15" t="s">
        <v>43</v>
      </c>
      <c r="B123" s="15" t="s">
        <v>970</v>
      </c>
      <c r="C123" s="15" t="s">
        <v>225</v>
      </c>
      <c r="D123" s="6" t="s">
        <v>975</v>
      </c>
      <c r="E123" s="8" t="s">
        <v>79</v>
      </c>
      <c r="F123" s="8" t="s">
        <v>283</v>
      </c>
    </row>
    <row r="124" spans="1:6" ht="18" x14ac:dyDescent="0.25">
      <c r="A124" s="15" t="s">
        <v>43</v>
      </c>
      <c r="B124" s="15" t="s">
        <v>970</v>
      </c>
      <c r="C124" s="15" t="s">
        <v>1036</v>
      </c>
      <c r="D124" s="6" t="s">
        <v>1093</v>
      </c>
      <c r="E124" s="8" t="s">
        <v>76</v>
      </c>
      <c r="F124" s="8" t="s">
        <v>1094</v>
      </c>
    </row>
    <row r="125" spans="1:6" ht="18" x14ac:dyDescent="0.25">
      <c r="A125" s="15" t="s">
        <v>43</v>
      </c>
      <c r="B125" s="15" t="s">
        <v>970</v>
      </c>
      <c r="C125" s="15" t="s">
        <v>1036</v>
      </c>
      <c r="D125" s="6" t="s">
        <v>1039</v>
      </c>
      <c r="E125" s="8" t="s">
        <v>127</v>
      </c>
      <c r="F125" s="8" t="s">
        <v>1095</v>
      </c>
    </row>
    <row r="126" spans="1:6" ht="18" x14ac:dyDescent="0.25">
      <c r="A126" s="15" t="s">
        <v>43</v>
      </c>
      <c r="B126" s="15" t="s">
        <v>970</v>
      </c>
      <c r="C126" s="15" t="s">
        <v>1036</v>
      </c>
      <c r="D126" s="6" t="s">
        <v>1041</v>
      </c>
      <c r="E126" s="8" t="s">
        <v>75</v>
      </c>
      <c r="F126" s="8" t="s">
        <v>75</v>
      </c>
    </row>
    <row r="127" spans="1:6" ht="18" x14ac:dyDescent="0.25">
      <c r="A127" s="15" t="s">
        <v>43</v>
      </c>
      <c r="B127" s="15" t="s">
        <v>970</v>
      </c>
      <c r="C127" s="15" t="s">
        <v>1036</v>
      </c>
      <c r="D127" s="6" t="s">
        <v>1043</v>
      </c>
      <c r="E127" s="8" t="s">
        <v>259</v>
      </c>
      <c r="F127" s="8" t="s">
        <v>1096</v>
      </c>
    </row>
    <row r="128" spans="1:6" ht="18" x14ac:dyDescent="0.25">
      <c r="A128" s="15" t="s">
        <v>43</v>
      </c>
      <c r="B128" s="15" t="s">
        <v>970</v>
      </c>
      <c r="C128" s="15" t="s">
        <v>1036</v>
      </c>
      <c r="D128" s="6" t="s">
        <v>1045</v>
      </c>
      <c r="E128" s="8" t="s">
        <v>75</v>
      </c>
      <c r="F128" s="8" t="s">
        <v>75</v>
      </c>
    </row>
    <row r="129" spans="1:6" ht="18" x14ac:dyDescent="0.25">
      <c r="A129" s="15" t="s">
        <v>43</v>
      </c>
      <c r="B129" s="15" t="s">
        <v>970</v>
      </c>
      <c r="C129" s="15" t="s">
        <v>1036</v>
      </c>
      <c r="D129" s="6" t="s">
        <v>1048</v>
      </c>
      <c r="E129" s="8" t="s">
        <v>127</v>
      </c>
      <c r="F129" s="8" t="s">
        <v>1097</v>
      </c>
    </row>
    <row r="130" spans="1:6" ht="18" x14ac:dyDescent="0.25">
      <c r="A130" s="15" t="s">
        <v>43</v>
      </c>
      <c r="B130" s="15" t="s">
        <v>970</v>
      </c>
      <c r="C130" s="15" t="s">
        <v>1036</v>
      </c>
      <c r="D130" s="6" t="s">
        <v>1050</v>
      </c>
      <c r="E130" s="8" t="s">
        <v>398</v>
      </c>
      <c r="F130" s="8" t="s">
        <v>1098</v>
      </c>
    </row>
    <row r="131" spans="1:6" ht="18" x14ac:dyDescent="0.25">
      <c r="A131" s="15" t="s">
        <v>43</v>
      </c>
      <c r="B131" s="15" t="s">
        <v>970</v>
      </c>
      <c r="C131" s="15" t="s">
        <v>1036</v>
      </c>
      <c r="D131" s="6" t="s">
        <v>1052</v>
      </c>
      <c r="E131" s="8" t="s">
        <v>298</v>
      </c>
      <c r="F131" s="8" t="s">
        <v>1099</v>
      </c>
    </row>
    <row r="132" spans="1:6" ht="18" x14ac:dyDescent="0.25">
      <c r="A132" s="15" t="s">
        <v>43</v>
      </c>
      <c r="B132" s="15" t="s">
        <v>970</v>
      </c>
      <c r="C132" s="15" t="s">
        <v>1036</v>
      </c>
      <c r="D132" s="6" t="s">
        <v>975</v>
      </c>
      <c r="E132" s="8" t="s">
        <v>98</v>
      </c>
      <c r="F132" s="8" t="s">
        <v>1100</v>
      </c>
    </row>
    <row r="133" spans="1:6" ht="18" x14ac:dyDescent="0.25">
      <c r="A133" s="15" t="s">
        <v>43</v>
      </c>
      <c r="B133" s="15" t="s">
        <v>970</v>
      </c>
      <c r="C133" s="15" t="s">
        <v>238</v>
      </c>
      <c r="D133" s="6" t="s">
        <v>1055</v>
      </c>
      <c r="E133" s="8" t="s">
        <v>398</v>
      </c>
      <c r="F133" s="8" t="s">
        <v>1101</v>
      </c>
    </row>
    <row r="134" spans="1:6" ht="18" x14ac:dyDescent="0.25">
      <c r="A134" s="15" t="s">
        <v>43</v>
      </c>
      <c r="B134" s="15" t="s">
        <v>970</v>
      </c>
      <c r="C134" s="15" t="s">
        <v>238</v>
      </c>
      <c r="D134" s="6" t="s">
        <v>1058</v>
      </c>
      <c r="E134" s="8" t="s">
        <v>98</v>
      </c>
      <c r="F134" s="8" t="s">
        <v>1102</v>
      </c>
    </row>
    <row r="135" spans="1:6" ht="18" x14ac:dyDescent="0.25">
      <c r="A135" s="15" t="s">
        <v>43</v>
      </c>
      <c r="B135" s="15" t="s">
        <v>970</v>
      </c>
      <c r="C135" s="15" t="s">
        <v>238</v>
      </c>
      <c r="D135" s="6" t="s">
        <v>1062</v>
      </c>
      <c r="E135" s="8" t="s">
        <v>127</v>
      </c>
      <c r="F135" s="8" t="s">
        <v>1103</v>
      </c>
    </row>
    <row r="136" spans="1:6" ht="18" x14ac:dyDescent="0.25">
      <c r="A136" s="15" t="s">
        <v>43</v>
      </c>
      <c r="B136" s="15" t="s">
        <v>970</v>
      </c>
      <c r="C136" s="15" t="s">
        <v>238</v>
      </c>
      <c r="D136" s="6" t="s">
        <v>1064</v>
      </c>
      <c r="E136" s="8" t="s">
        <v>76</v>
      </c>
      <c r="F136" s="8" t="s">
        <v>1104</v>
      </c>
    </row>
    <row r="137" spans="1:6" ht="18" x14ac:dyDescent="0.25">
      <c r="A137" s="15" t="s">
        <v>43</v>
      </c>
      <c r="B137" s="15" t="s">
        <v>970</v>
      </c>
      <c r="C137" s="15" t="s">
        <v>238</v>
      </c>
      <c r="D137" s="6" t="s">
        <v>975</v>
      </c>
      <c r="E137" s="8" t="s">
        <v>93</v>
      </c>
      <c r="F137" s="8" t="s">
        <v>1105</v>
      </c>
    </row>
    <row r="138" spans="1:6" ht="18" x14ac:dyDescent="0.25">
      <c r="A138" s="15" t="s">
        <v>43</v>
      </c>
      <c r="B138" s="15" t="s">
        <v>1065</v>
      </c>
      <c r="C138" s="15" t="s">
        <v>202</v>
      </c>
      <c r="D138" s="6" t="s">
        <v>976</v>
      </c>
      <c r="E138" s="8" t="s">
        <v>75</v>
      </c>
      <c r="F138" s="8" t="s">
        <v>75</v>
      </c>
    </row>
    <row r="139" spans="1:6" ht="18" x14ac:dyDescent="0.25">
      <c r="A139" s="15" t="s">
        <v>43</v>
      </c>
      <c r="B139" s="15" t="s">
        <v>1065</v>
      </c>
      <c r="C139" s="15" t="s">
        <v>202</v>
      </c>
      <c r="D139" s="6" t="s">
        <v>975</v>
      </c>
      <c r="E139" s="8" t="s">
        <v>75</v>
      </c>
      <c r="F139" s="8" t="s">
        <v>75</v>
      </c>
    </row>
    <row r="140" spans="1:6" ht="18" x14ac:dyDescent="0.25">
      <c r="A140" s="15" t="s">
        <v>43</v>
      </c>
      <c r="B140" s="15" t="s">
        <v>1065</v>
      </c>
      <c r="C140" s="15" t="s">
        <v>209</v>
      </c>
      <c r="D140" s="6" t="s">
        <v>993</v>
      </c>
      <c r="E140" s="8" t="s">
        <v>75</v>
      </c>
      <c r="F140" s="8" t="s">
        <v>75</v>
      </c>
    </row>
    <row r="141" spans="1:6" ht="18" x14ac:dyDescent="0.25">
      <c r="A141" s="15" t="s">
        <v>43</v>
      </c>
      <c r="B141" s="15" t="s">
        <v>1065</v>
      </c>
      <c r="C141" s="15" t="s">
        <v>209</v>
      </c>
      <c r="D141" s="6" t="s">
        <v>1002</v>
      </c>
      <c r="E141" s="8" t="s">
        <v>75</v>
      </c>
      <c r="F141" s="8" t="s">
        <v>75</v>
      </c>
    </row>
    <row r="142" spans="1:6" ht="18" x14ac:dyDescent="0.25">
      <c r="A142" s="15" t="s">
        <v>43</v>
      </c>
      <c r="B142" s="15" t="s">
        <v>1065</v>
      </c>
      <c r="C142" s="15" t="s">
        <v>209</v>
      </c>
      <c r="D142" s="6" t="s">
        <v>975</v>
      </c>
      <c r="E142" s="8" t="s">
        <v>75</v>
      </c>
      <c r="F142" s="8" t="s">
        <v>75</v>
      </c>
    </row>
    <row r="143" spans="1:6" ht="18" x14ac:dyDescent="0.25">
      <c r="A143" s="15" t="s">
        <v>43</v>
      </c>
      <c r="B143" s="15" t="s">
        <v>1065</v>
      </c>
      <c r="C143" s="15" t="s">
        <v>1014</v>
      </c>
      <c r="D143" s="6" t="s">
        <v>1015</v>
      </c>
      <c r="E143" s="8" t="s">
        <v>75</v>
      </c>
      <c r="F143" s="8" t="s">
        <v>75</v>
      </c>
    </row>
    <row r="144" spans="1:6" ht="18" x14ac:dyDescent="0.25">
      <c r="A144" s="15" t="s">
        <v>43</v>
      </c>
      <c r="B144" s="15" t="s">
        <v>1065</v>
      </c>
      <c r="C144" s="15" t="s">
        <v>1014</v>
      </c>
      <c r="D144" s="6" t="s">
        <v>1020</v>
      </c>
      <c r="E144" s="8" t="s">
        <v>75</v>
      </c>
      <c r="F144" s="8" t="s">
        <v>75</v>
      </c>
    </row>
    <row r="145" spans="1:6" ht="18" x14ac:dyDescent="0.25">
      <c r="A145" s="15" t="s">
        <v>43</v>
      </c>
      <c r="B145" s="15" t="s">
        <v>1065</v>
      </c>
      <c r="C145" s="15" t="s">
        <v>1014</v>
      </c>
      <c r="D145" s="6" t="s">
        <v>1022</v>
      </c>
      <c r="E145" s="8" t="s">
        <v>75</v>
      </c>
      <c r="F145" s="8" t="s">
        <v>75</v>
      </c>
    </row>
    <row r="146" spans="1:6" ht="18" x14ac:dyDescent="0.25">
      <c r="A146" s="15" t="s">
        <v>43</v>
      </c>
      <c r="B146" s="15" t="s">
        <v>1065</v>
      </c>
      <c r="C146" s="6" t="s">
        <v>225</v>
      </c>
      <c r="D146" s="6" t="s">
        <v>1030</v>
      </c>
      <c r="E146" s="8" t="s">
        <v>75</v>
      </c>
      <c r="F146" s="8" t="s">
        <v>75</v>
      </c>
    </row>
    <row r="147" spans="1:6" ht="18" x14ac:dyDescent="0.25">
      <c r="A147" s="15" t="s">
        <v>43</v>
      </c>
      <c r="B147" s="15" t="s">
        <v>1065</v>
      </c>
      <c r="C147" s="6" t="s">
        <v>1036</v>
      </c>
      <c r="D147" s="6" t="s">
        <v>1052</v>
      </c>
      <c r="E147" s="8" t="s">
        <v>75</v>
      </c>
      <c r="F147" s="8" t="s">
        <v>75</v>
      </c>
    </row>
    <row r="148" spans="1:6" ht="18" x14ac:dyDescent="0.25">
      <c r="A148" s="15" t="s">
        <v>43</v>
      </c>
      <c r="B148" s="15" t="s">
        <v>1065</v>
      </c>
      <c r="C148" s="15" t="s">
        <v>238</v>
      </c>
      <c r="D148" s="6" t="s">
        <v>1062</v>
      </c>
      <c r="E148" s="8" t="s">
        <v>75</v>
      </c>
      <c r="F148" s="8" t="s">
        <v>75</v>
      </c>
    </row>
    <row r="149" spans="1:6" ht="18" x14ac:dyDescent="0.25">
      <c r="A149" s="15" t="s">
        <v>43</v>
      </c>
      <c r="B149" s="15" t="s">
        <v>1065</v>
      </c>
      <c r="C149" s="15" t="s">
        <v>238</v>
      </c>
      <c r="D149" s="6" t="s">
        <v>1064</v>
      </c>
      <c r="E149" s="8" t="s">
        <v>75</v>
      </c>
      <c r="F149" s="8" t="s">
        <v>75</v>
      </c>
    </row>
    <row r="150" spans="1:6" ht="18" x14ac:dyDescent="0.25">
      <c r="A150" s="15" t="s">
        <v>43</v>
      </c>
      <c r="B150" s="15" t="s">
        <v>1065</v>
      </c>
      <c r="C150" s="15" t="s">
        <v>238</v>
      </c>
      <c r="D150" s="6" t="s">
        <v>975</v>
      </c>
      <c r="E150" s="8" t="s">
        <v>75</v>
      </c>
      <c r="F150" s="8" t="s">
        <v>75</v>
      </c>
    </row>
    <row r="151" spans="1:6" ht="18" x14ac:dyDescent="0.25">
      <c r="A151" s="15" t="s">
        <v>1106</v>
      </c>
      <c r="B151" s="15" t="s">
        <v>970</v>
      </c>
      <c r="C151" s="6" t="s">
        <v>195</v>
      </c>
      <c r="D151" s="6" t="s">
        <v>971</v>
      </c>
      <c r="E151" s="8" t="s">
        <v>103</v>
      </c>
      <c r="F151" s="8" t="s">
        <v>334</v>
      </c>
    </row>
    <row r="152" spans="1:6" ht="18" x14ac:dyDescent="0.25">
      <c r="A152" s="15" t="s">
        <v>1106</v>
      </c>
      <c r="B152" s="15" t="s">
        <v>970</v>
      </c>
      <c r="C152" s="15" t="s">
        <v>202</v>
      </c>
      <c r="D152" s="6" t="s">
        <v>976</v>
      </c>
      <c r="E152" s="8" t="s">
        <v>108</v>
      </c>
      <c r="F152" s="8" t="s">
        <v>822</v>
      </c>
    </row>
    <row r="153" spans="1:6" ht="18" x14ac:dyDescent="0.25">
      <c r="A153" s="15" t="s">
        <v>1106</v>
      </c>
      <c r="B153" s="15" t="s">
        <v>970</v>
      </c>
      <c r="C153" s="15" t="s">
        <v>202</v>
      </c>
      <c r="D153" s="6" t="s">
        <v>982</v>
      </c>
      <c r="E153" s="8" t="s">
        <v>75</v>
      </c>
      <c r="F153" s="8" t="s">
        <v>75</v>
      </c>
    </row>
    <row r="154" spans="1:6" ht="18" x14ac:dyDescent="0.25">
      <c r="A154" s="15" t="s">
        <v>1106</v>
      </c>
      <c r="B154" s="15" t="s">
        <v>970</v>
      </c>
      <c r="C154" s="15" t="s">
        <v>202</v>
      </c>
      <c r="D154" s="6" t="s">
        <v>984</v>
      </c>
      <c r="E154" s="8" t="s">
        <v>93</v>
      </c>
      <c r="F154" s="8" t="s">
        <v>85</v>
      </c>
    </row>
    <row r="155" spans="1:6" ht="18" x14ac:dyDescent="0.25">
      <c r="A155" s="15" t="s">
        <v>1106</v>
      </c>
      <c r="B155" s="15" t="s">
        <v>970</v>
      </c>
      <c r="C155" s="15" t="s">
        <v>202</v>
      </c>
      <c r="D155" s="6" t="s">
        <v>986</v>
      </c>
      <c r="E155" s="8" t="s">
        <v>75</v>
      </c>
      <c r="F155" s="8" t="s">
        <v>75</v>
      </c>
    </row>
    <row r="156" spans="1:6" ht="18" x14ac:dyDescent="0.25">
      <c r="A156" s="15" t="s">
        <v>1106</v>
      </c>
      <c r="B156" s="15" t="s">
        <v>970</v>
      </c>
      <c r="C156" s="15" t="s">
        <v>209</v>
      </c>
      <c r="D156" s="6" t="s">
        <v>991</v>
      </c>
      <c r="E156" s="8" t="s">
        <v>75</v>
      </c>
      <c r="F156" s="8" t="s">
        <v>75</v>
      </c>
    </row>
    <row r="157" spans="1:6" ht="18" x14ac:dyDescent="0.25">
      <c r="A157" s="15" t="s">
        <v>1106</v>
      </c>
      <c r="B157" s="15" t="s">
        <v>970</v>
      </c>
      <c r="C157" s="15" t="s">
        <v>209</v>
      </c>
      <c r="D157" s="6" t="s">
        <v>994</v>
      </c>
      <c r="E157" s="8" t="s">
        <v>103</v>
      </c>
      <c r="F157" s="8" t="s">
        <v>963</v>
      </c>
    </row>
    <row r="158" spans="1:6" ht="18" x14ac:dyDescent="0.25">
      <c r="A158" s="15" t="s">
        <v>1106</v>
      </c>
      <c r="B158" s="15" t="s">
        <v>970</v>
      </c>
      <c r="C158" s="15" t="s">
        <v>209</v>
      </c>
      <c r="D158" s="6" t="s">
        <v>996</v>
      </c>
      <c r="E158" s="8" t="s">
        <v>79</v>
      </c>
      <c r="F158" s="8" t="s">
        <v>1107</v>
      </c>
    </row>
    <row r="159" spans="1:6" ht="18" x14ac:dyDescent="0.25">
      <c r="A159" s="15" t="s">
        <v>1106</v>
      </c>
      <c r="B159" s="15" t="s">
        <v>970</v>
      </c>
      <c r="C159" s="15" t="s">
        <v>209</v>
      </c>
      <c r="D159" s="6" t="s">
        <v>998</v>
      </c>
      <c r="E159" s="8" t="s">
        <v>260</v>
      </c>
      <c r="F159" s="8" t="s">
        <v>275</v>
      </c>
    </row>
    <row r="160" spans="1:6" ht="18" x14ac:dyDescent="0.25">
      <c r="A160" s="15" t="s">
        <v>1106</v>
      </c>
      <c r="B160" s="15" t="s">
        <v>970</v>
      </c>
      <c r="C160" s="15" t="s">
        <v>209</v>
      </c>
      <c r="D160" s="6" t="s">
        <v>1003</v>
      </c>
      <c r="E160" s="8" t="s">
        <v>298</v>
      </c>
      <c r="F160" s="8" t="s">
        <v>547</v>
      </c>
    </row>
    <row r="161" spans="1:6" ht="18" x14ac:dyDescent="0.25">
      <c r="A161" s="15" t="s">
        <v>1106</v>
      </c>
      <c r="B161" s="15" t="s">
        <v>970</v>
      </c>
      <c r="C161" s="15" t="s">
        <v>209</v>
      </c>
      <c r="D161" s="6" t="s">
        <v>1005</v>
      </c>
      <c r="E161" s="8" t="s">
        <v>75</v>
      </c>
      <c r="F161" s="8" t="s">
        <v>75</v>
      </c>
    </row>
    <row r="162" spans="1:6" ht="18" x14ac:dyDescent="0.25">
      <c r="A162" s="15" t="s">
        <v>1106</v>
      </c>
      <c r="B162" s="15" t="s">
        <v>970</v>
      </c>
      <c r="C162" s="15" t="s">
        <v>209</v>
      </c>
      <c r="D162" s="6" t="s">
        <v>1007</v>
      </c>
      <c r="E162" s="8" t="s">
        <v>79</v>
      </c>
      <c r="F162" s="8" t="s">
        <v>91</v>
      </c>
    </row>
    <row r="163" spans="1:6" ht="18" x14ac:dyDescent="0.25">
      <c r="A163" s="15" t="s">
        <v>1106</v>
      </c>
      <c r="B163" s="15" t="s">
        <v>970</v>
      </c>
      <c r="C163" s="15" t="s">
        <v>209</v>
      </c>
      <c r="D163" s="6" t="s">
        <v>1011</v>
      </c>
      <c r="E163" s="8" t="s">
        <v>79</v>
      </c>
      <c r="F163" s="8" t="s">
        <v>1108</v>
      </c>
    </row>
    <row r="164" spans="1:6" ht="18" x14ac:dyDescent="0.25">
      <c r="A164" s="15" t="s">
        <v>1106</v>
      </c>
      <c r="B164" s="15" t="s">
        <v>970</v>
      </c>
      <c r="C164" s="15" t="s">
        <v>209</v>
      </c>
      <c r="D164" s="6" t="s">
        <v>975</v>
      </c>
      <c r="E164" s="8" t="s">
        <v>103</v>
      </c>
      <c r="F164" s="8" t="s">
        <v>73</v>
      </c>
    </row>
    <row r="165" spans="1:6" ht="18" x14ac:dyDescent="0.25">
      <c r="A165" s="15" t="s">
        <v>1106</v>
      </c>
      <c r="B165" s="15" t="s">
        <v>970</v>
      </c>
      <c r="C165" s="15" t="s">
        <v>1014</v>
      </c>
      <c r="D165" s="6" t="s">
        <v>1015</v>
      </c>
      <c r="E165" s="8" t="s">
        <v>103</v>
      </c>
      <c r="F165" s="8" t="s">
        <v>334</v>
      </c>
    </row>
    <row r="166" spans="1:6" ht="18" x14ac:dyDescent="0.25">
      <c r="A166" s="15" t="s">
        <v>1106</v>
      </c>
      <c r="B166" s="15" t="s">
        <v>970</v>
      </c>
      <c r="C166" s="15" t="s">
        <v>1014</v>
      </c>
      <c r="D166" s="6" t="s">
        <v>1017</v>
      </c>
      <c r="E166" s="8" t="s">
        <v>76</v>
      </c>
      <c r="F166" s="8" t="s">
        <v>72</v>
      </c>
    </row>
    <row r="167" spans="1:6" ht="18" x14ac:dyDescent="0.25">
      <c r="A167" s="15" t="s">
        <v>1106</v>
      </c>
      <c r="B167" s="15" t="s">
        <v>970</v>
      </c>
      <c r="C167" s="15" t="s">
        <v>225</v>
      </c>
      <c r="D167" s="6" t="s">
        <v>1025</v>
      </c>
      <c r="E167" s="8" t="s">
        <v>79</v>
      </c>
      <c r="F167" s="8" t="s">
        <v>615</v>
      </c>
    </row>
    <row r="168" spans="1:6" ht="18" x14ac:dyDescent="0.25">
      <c r="A168" s="15" t="s">
        <v>1106</v>
      </c>
      <c r="B168" s="15" t="s">
        <v>970</v>
      </c>
      <c r="C168" s="15" t="s">
        <v>225</v>
      </c>
      <c r="D168" s="6" t="s">
        <v>1030</v>
      </c>
      <c r="E168" s="8" t="s">
        <v>75</v>
      </c>
      <c r="F168" s="8" t="s">
        <v>75</v>
      </c>
    </row>
    <row r="169" spans="1:6" ht="18" x14ac:dyDescent="0.25">
      <c r="A169" s="15" t="s">
        <v>1106</v>
      </c>
      <c r="B169" s="15" t="s">
        <v>970</v>
      </c>
      <c r="C169" s="15" t="s">
        <v>225</v>
      </c>
      <c r="D169" s="6" t="s">
        <v>1033</v>
      </c>
      <c r="E169" s="8" t="s">
        <v>75</v>
      </c>
      <c r="F169" s="8" t="s">
        <v>75</v>
      </c>
    </row>
    <row r="170" spans="1:6" ht="18" x14ac:dyDescent="0.25">
      <c r="A170" s="15" t="s">
        <v>1106</v>
      </c>
      <c r="B170" s="15" t="s">
        <v>970</v>
      </c>
      <c r="C170" s="15" t="s">
        <v>225</v>
      </c>
      <c r="D170" s="6" t="s">
        <v>975</v>
      </c>
      <c r="E170" s="8" t="s">
        <v>75</v>
      </c>
      <c r="F170" s="8" t="s">
        <v>75</v>
      </c>
    </row>
    <row r="171" spans="1:6" ht="18" x14ac:dyDescent="0.25">
      <c r="A171" s="15" t="s">
        <v>1106</v>
      </c>
      <c r="B171" s="15" t="s">
        <v>970</v>
      </c>
      <c r="C171" s="15" t="s">
        <v>1036</v>
      </c>
      <c r="D171" s="6" t="s">
        <v>1039</v>
      </c>
      <c r="E171" s="8" t="s">
        <v>75</v>
      </c>
      <c r="F171" s="8" t="s">
        <v>75</v>
      </c>
    </row>
    <row r="172" spans="1:6" ht="18" x14ac:dyDescent="0.25">
      <c r="A172" s="15" t="s">
        <v>1106</v>
      </c>
      <c r="B172" s="15" t="s">
        <v>970</v>
      </c>
      <c r="C172" s="15" t="s">
        <v>1036</v>
      </c>
      <c r="D172" s="6" t="s">
        <v>1043</v>
      </c>
      <c r="E172" s="8" t="s">
        <v>108</v>
      </c>
      <c r="F172" s="8" t="s">
        <v>319</v>
      </c>
    </row>
    <row r="173" spans="1:6" ht="18" x14ac:dyDescent="0.25">
      <c r="A173" s="15" t="s">
        <v>1106</v>
      </c>
      <c r="B173" s="15" t="s">
        <v>970</v>
      </c>
      <c r="C173" s="15" t="s">
        <v>1036</v>
      </c>
      <c r="D173" s="6" t="s">
        <v>1045</v>
      </c>
      <c r="E173" s="8" t="s">
        <v>75</v>
      </c>
      <c r="F173" s="8" t="s">
        <v>75</v>
      </c>
    </row>
    <row r="174" spans="1:6" ht="18" x14ac:dyDescent="0.25">
      <c r="A174" s="15" t="s">
        <v>1106</v>
      </c>
      <c r="B174" s="15" t="s">
        <v>970</v>
      </c>
      <c r="C174" s="15" t="s">
        <v>1036</v>
      </c>
      <c r="D174" s="6" t="s">
        <v>975</v>
      </c>
      <c r="E174" s="8" t="s">
        <v>75</v>
      </c>
      <c r="F174" s="8" t="s">
        <v>75</v>
      </c>
    </row>
    <row r="175" spans="1:6" ht="18" x14ac:dyDescent="0.25">
      <c r="A175" s="15" t="s">
        <v>1106</v>
      </c>
      <c r="B175" s="15" t="s">
        <v>970</v>
      </c>
      <c r="C175" s="15" t="s">
        <v>238</v>
      </c>
      <c r="D175" s="6" t="s">
        <v>1055</v>
      </c>
      <c r="E175" s="8" t="s">
        <v>75</v>
      </c>
      <c r="F175" s="8" t="s">
        <v>75</v>
      </c>
    </row>
    <row r="176" spans="1:6" ht="18" x14ac:dyDescent="0.25">
      <c r="A176" s="15" t="s">
        <v>1106</v>
      </c>
      <c r="B176" s="15" t="s">
        <v>970</v>
      </c>
      <c r="C176" s="15" t="s">
        <v>238</v>
      </c>
      <c r="D176" s="6" t="s">
        <v>1062</v>
      </c>
      <c r="E176" s="8" t="s">
        <v>75</v>
      </c>
      <c r="F176" s="8" t="s">
        <v>75</v>
      </c>
    </row>
    <row r="177" spans="1:6" ht="18" x14ac:dyDescent="0.25">
      <c r="A177" s="15" t="s">
        <v>1106</v>
      </c>
      <c r="B177" s="15" t="s">
        <v>970</v>
      </c>
      <c r="C177" s="15" t="s">
        <v>238</v>
      </c>
      <c r="D177" s="6" t="s">
        <v>975</v>
      </c>
      <c r="E177" s="8" t="s">
        <v>75</v>
      </c>
      <c r="F177" s="8" t="s">
        <v>75</v>
      </c>
    </row>
    <row r="178" spans="1:6" ht="18" x14ac:dyDescent="0.25">
      <c r="A178" s="15" t="s">
        <v>1106</v>
      </c>
      <c r="B178" s="15" t="s">
        <v>1065</v>
      </c>
      <c r="C178" s="6" t="s">
        <v>1014</v>
      </c>
      <c r="D178" s="6" t="s">
        <v>1017</v>
      </c>
      <c r="E178" s="8" t="s">
        <v>75</v>
      </c>
      <c r="F178" s="8" t="s">
        <v>75</v>
      </c>
    </row>
    <row r="179" spans="1:6" ht="18" x14ac:dyDescent="0.25">
      <c r="A179" s="15" t="s">
        <v>1106</v>
      </c>
      <c r="B179" s="15" t="s">
        <v>1065</v>
      </c>
      <c r="C179" s="15" t="s">
        <v>225</v>
      </c>
      <c r="D179" s="6" t="s">
        <v>1025</v>
      </c>
      <c r="E179" s="8" t="s">
        <v>75</v>
      </c>
      <c r="F179" s="8" t="s">
        <v>75</v>
      </c>
    </row>
    <row r="180" spans="1:6" ht="18" x14ac:dyDescent="0.25">
      <c r="A180" s="15" t="s">
        <v>1106</v>
      </c>
      <c r="B180" s="15" t="s">
        <v>1065</v>
      </c>
      <c r="C180" s="15" t="s">
        <v>225</v>
      </c>
      <c r="D180" s="6" t="s">
        <v>1030</v>
      </c>
      <c r="E180" s="8" t="s">
        <v>75</v>
      </c>
      <c r="F180" s="8" t="s">
        <v>75</v>
      </c>
    </row>
    <row r="181" spans="1:6" ht="8.1" customHeight="1" x14ac:dyDescent="0.25"/>
    <row r="182" spans="1:6" ht="30.95" customHeight="1" x14ac:dyDescent="0.25">
      <c r="A182" s="14" t="s">
        <v>1109</v>
      </c>
      <c r="B182" s="14"/>
      <c r="C182" s="14"/>
      <c r="D182" s="14"/>
      <c r="E182" s="14"/>
      <c r="F182" s="14"/>
    </row>
    <row r="183" spans="1:6" ht="98.45" customHeight="1" x14ac:dyDescent="0.25">
      <c r="A183" s="14" t="s">
        <v>1110</v>
      </c>
      <c r="B183" s="14"/>
      <c r="C183" s="14"/>
      <c r="D183" s="14"/>
      <c r="E183" s="14"/>
      <c r="F183" s="14"/>
    </row>
    <row r="184" spans="1:6" ht="17.45" customHeight="1" x14ac:dyDescent="0.25">
      <c r="A184" s="14" t="s">
        <v>32</v>
      </c>
      <c r="B184" s="14"/>
      <c r="C184" s="14"/>
      <c r="D184" s="14"/>
      <c r="E184" s="14"/>
      <c r="F184" s="14"/>
    </row>
    <row r="185" spans="1:6" ht="17.45" customHeight="1" x14ac:dyDescent="0.25">
      <c r="A185" s="14" t="s">
        <v>33</v>
      </c>
      <c r="B185" s="14"/>
      <c r="C185" s="14"/>
      <c r="D185" s="14"/>
      <c r="E185" s="14"/>
      <c r="F185" s="14"/>
    </row>
  </sheetData>
  <mergeCells count="45">
    <mergeCell ref="A182:F182"/>
    <mergeCell ref="A183:F183"/>
    <mergeCell ref="A184:F184"/>
    <mergeCell ref="A185:F185"/>
    <mergeCell ref="C165:C166"/>
    <mergeCell ref="C167:C170"/>
    <mergeCell ref="C171:C174"/>
    <mergeCell ref="C175:C177"/>
    <mergeCell ref="C179:C180"/>
    <mergeCell ref="C140:C142"/>
    <mergeCell ref="C143:C145"/>
    <mergeCell ref="C148:C150"/>
    <mergeCell ref="C152:C155"/>
    <mergeCell ref="C156:C164"/>
    <mergeCell ref="C111:C115"/>
    <mergeCell ref="C116:C123"/>
    <mergeCell ref="C124:C132"/>
    <mergeCell ref="C133:C137"/>
    <mergeCell ref="C138:C139"/>
    <mergeCell ref="C74:C77"/>
    <mergeCell ref="C79:C87"/>
    <mergeCell ref="C88:C91"/>
    <mergeCell ref="C93:C99"/>
    <mergeCell ref="C100:C110"/>
    <mergeCell ref="C42:C50"/>
    <mergeCell ref="C51:C56"/>
    <mergeCell ref="C57:C58"/>
    <mergeCell ref="C59:C65"/>
    <mergeCell ref="C66:C73"/>
    <mergeCell ref="A1:F1"/>
    <mergeCell ref="H1:I2"/>
    <mergeCell ref="A5:A91"/>
    <mergeCell ref="A92:A150"/>
    <mergeCell ref="A151:A180"/>
    <mergeCell ref="B5:B56"/>
    <mergeCell ref="B57:B91"/>
    <mergeCell ref="B92:B137"/>
    <mergeCell ref="B138:B150"/>
    <mergeCell ref="B151:B177"/>
    <mergeCell ref="B178:B180"/>
    <mergeCell ref="C5:C8"/>
    <mergeCell ref="C9:C16"/>
    <mergeCell ref="C17:C29"/>
    <mergeCell ref="C30:C34"/>
    <mergeCell ref="C35:C41"/>
  </mergeCells>
  <pageMargins left="0.7" right="0.7" top="0.75" bottom="0.75" header="0.3" footer="0.3"/>
  <pageSetup paperSize="9"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H16"/>
  <sheetViews>
    <sheetView workbookViewId="0"/>
  </sheetViews>
  <sheetFormatPr baseColWidth="10" defaultRowHeight="15" x14ac:dyDescent="0.25"/>
  <cols>
    <col min="1" max="1" width="55.7109375" customWidth="1"/>
    <col min="2" max="2" width="24.7109375" customWidth="1"/>
    <col min="3" max="3" width="13.85546875" customWidth="1"/>
  </cols>
  <sheetData>
    <row r="1" spans="1:8" ht="42" customHeight="1" x14ac:dyDescent="0.35">
      <c r="A1" s="11" t="s">
        <v>1111</v>
      </c>
      <c r="B1" s="12"/>
      <c r="C1" s="12"/>
      <c r="G1" s="13" t="str">
        <f>HYPERLINK("#'Sommaire'!A1", "Retour sommaire")</f>
        <v>Retour sommaire</v>
      </c>
      <c r="H1" s="13"/>
    </row>
    <row r="2" spans="1:8" x14ac:dyDescent="0.25">
      <c r="G2" s="13"/>
      <c r="H2" s="13"/>
    </row>
    <row r="3" spans="1:8" ht="60" customHeight="1" x14ac:dyDescent="0.25">
      <c r="A3" s="4" t="s">
        <v>1112</v>
      </c>
      <c r="B3" s="4" t="s">
        <v>153</v>
      </c>
      <c r="C3" s="4" t="s">
        <v>1113</v>
      </c>
    </row>
    <row r="4" spans="1:8" x14ac:dyDescent="0.25">
      <c r="A4" s="5" t="s">
        <v>8</v>
      </c>
      <c r="B4" s="5" t="s">
        <v>9</v>
      </c>
      <c r="C4" s="5" t="s">
        <v>40</v>
      </c>
    </row>
    <row r="5" spans="1:8" ht="18" x14ac:dyDescent="0.25">
      <c r="A5" s="6" t="s">
        <v>145</v>
      </c>
      <c r="B5" s="8">
        <v>1807</v>
      </c>
      <c r="C5" s="8">
        <v>77.900000000000006</v>
      </c>
    </row>
    <row r="6" spans="1:8" ht="18" x14ac:dyDescent="0.25">
      <c r="A6" s="6" t="s">
        <v>1114</v>
      </c>
      <c r="B6" s="8">
        <v>333</v>
      </c>
      <c r="C6" s="8">
        <v>14.4</v>
      </c>
    </row>
    <row r="7" spans="1:8" ht="18" x14ac:dyDescent="0.25">
      <c r="A7" s="6" t="s">
        <v>1115</v>
      </c>
      <c r="B7" s="8">
        <v>67</v>
      </c>
      <c r="C7" s="8">
        <v>2.9</v>
      </c>
    </row>
    <row r="8" spans="1:8" ht="18" x14ac:dyDescent="0.25">
      <c r="A8" s="6" t="s">
        <v>149</v>
      </c>
      <c r="B8" s="8">
        <v>33</v>
      </c>
      <c r="C8" s="8">
        <v>1.4</v>
      </c>
    </row>
    <row r="9" spans="1:8" ht="36" x14ac:dyDescent="0.25">
      <c r="A9" s="6" t="s">
        <v>1116</v>
      </c>
      <c r="B9" s="8">
        <v>31</v>
      </c>
      <c r="C9" s="8">
        <v>1.3</v>
      </c>
    </row>
    <row r="10" spans="1:8" ht="36" x14ac:dyDescent="0.25">
      <c r="A10" s="6" t="s">
        <v>1117</v>
      </c>
      <c r="B10" s="8">
        <v>29</v>
      </c>
      <c r="C10" s="8">
        <v>1.2</v>
      </c>
    </row>
    <row r="11" spans="1:8" ht="18" x14ac:dyDescent="0.25">
      <c r="A11" s="6" t="s">
        <v>143</v>
      </c>
      <c r="B11" s="8">
        <v>20</v>
      </c>
      <c r="C11" s="8">
        <v>0.9</v>
      </c>
    </row>
    <row r="12" spans="1:8" ht="18" x14ac:dyDescent="0.25">
      <c r="A12" s="7" t="s">
        <v>134</v>
      </c>
      <c r="B12" s="9">
        <v>2320</v>
      </c>
      <c r="C12" s="9">
        <v>100</v>
      </c>
    </row>
    <row r="13" spans="1:8" ht="8.1" customHeight="1" x14ac:dyDescent="0.25"/>
    <row r="14" spans="1:8" ht="30.95" customHeight="1" x14ac:dyDescent="0.25">
      <c r="A14" s="14" t="s">
        <v>1118</v>
      </c>
      <c r="B14" s="14"/>
      <c r="C14" s="14"/>
    </row>
    <row r="15" spans="1:8" ht="17.45" customHeight="1" x14ac:dyDescent="0.25">
      <c r="A15" s="14" t="s">
        <v>32</v>
      </c>
      <c r="B15" s="14"/>
      <c r="C15" s="14"/>
    </row>
    <row r="16" spans="1:8" ht="17.45" customHeight="1" x14ac:dyDescent="0.25">
      <c r="A16" s="14" t="s">
        <v>33</v>
      </c>
      <c r="B16" s="14"/>
      <c r="C16" s="14"/>
    </row>
  </sheetData>
  <mergeCells count="5">
    <mergeCell ref="A1:C1"/>
    <mergeCell ref="G1:H2"/>
    <mergeCell ref="A14:C14"/>
    <mergeCell ref="A15:C15"/>
    <mergeCell ref="A16:C16"/>
  </mergeCells>
  <pageMargins left="0.7" right="0.7" top="0.75" bottom="0.75" header="0.3" footer="0.3"/>
  <pageSetup paperSize="9"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M18"/>
  <sheetViews>
    <sheetView workbookViewId="0"/>
  </sheetViews>
  <sheetFormatPr baseColWidth="10" defaultRowHeight="15" x14ac:dyDescent="0.25"/>
  <cols>
    <col min="1" max="1" width="55.7109375" customWidth="1"/>
    <col min="2" max="2" width="34.28515625" customWidth="1"/>
    <col min="3" max="3" width="17.5703125" customWidth="1"/>
    <col min="4" max="6" width="12.7109375" customWidth="1"/>
    <col min="7" max="7" width="64.28515625" customWidth="1"/>
    <col min="8" max="8" width="21.140625" customWidth="1"/>
    <col min="9" max="9" width="40.28515625" customWidth="1"/>
    <col min="10" max="10" width="12.7109375" customWidth="1"/>
  </cols>
  <sheetData>
    <row r="1" spans="1:13" ht="26.1" customHeight="1" x14ac:dyDescent="0.35">
      <c r="A1" s="11" t="s">
        <v>1119</v>
      </c>
      <c r="B1" s="12"/>
      <c r="C1" s="12"/>
      <c r="D1" s="12"/>
      <c r="E1" s="12"/>
      <c r="F1" s="12"/>
      <c r="G1" s="12"/>
      <c r="H1" s="12"/>
      <c r="I1" s="12"/>
      <c r="J1" s="12"/>
      <c r="L1" s="13" t="str">
        <f>HYPERLINK("#'Sommaire'!A1", "Retour sommaire")</f>
        <v>Retour sommaire</v>
      </c>
      <c r="M1" s="13"/>
    </row>
    <row r="2" spans="1:13" ht="12" customHeight="1" x14ac:dyDescent="0.25">
      <c r="L2" s="13"/>
      <c r="M2" s="13"/>
    </row>
    <row r="3" spans="1:13" ht="15.75" x14ac:dyDescent="0.25">
      <c r="J3" s="10" t="s">
        <v>1120</v>
      </c>
    </row>
    <row r="4" spans="1:13" ht="60" customHeight="1" x14ac:dyDescent="0.25">
      <c r="A4" s="4" t="s">
        <v>194</v>
      </c>
      <c r="B4" s="4" t="s">
        <v>1121</v>
      </c>
      <c r="C4" s="4" t="s">
        <v>1122</v>
      </c>
      <c r="D4" s="4" t="s">
        <v>1123</v>
      </c>
      <c r="E4" s="4" t="s">
        <v>1124</v>
      </c>
      <c r="F4" s="4" t="s">
        <v>1125</v>
      </c>
      <c r="G4" s="4" t="s">
        <v>1126</v>
      </c>
      <c r="H4" s="4" t="s">
        <v>1127</v>
      </c>
      <c r="I4" s="4" t="s">
        <v>1128</v>
      </c>
      <c r="J4" s="4" t="s">
        <v>143</v>
      </c>
    </row>
    <row r="5" spans="1:13" ht="18" x14ac:dyDescent="0.25">
      <c r="A5" s="6" t="s">
        <v>232</v>
      </c>
      <c r="B5" s="8" t="s">
        <v>1129</v>
      </c>
      <c r="C5" s="8" t="s">
        <v>1130</v>
      </c>
      <c r="D5" s="8" t="s">
        <v>1131</v>
      </c>
      <c r="E5" s="8" t="s">
        <v>1132</v>
      </c>
      <c r="F5" s="8" t="s">
        <v>1133</v>
      </c>
      <c r="G5" s="8" t="s">
        <v>1134</v>
      </c>
      <c r="H5" s="8" t="s">
        <v>1132</v>
      </c>
      <c r="I5" s="8" t="s">
        <v>453</v>
      </c>
      <c r="J5" s="8" t="s">
        <v>344</v>
      </c>
    </row>
    <row r="6" spans="1:13" ht="18" x14ac:dyDescent="0.25">
      <c r="A6" s="6" t="s">
        <v>202</v>
      </c>
      <c r="B6" s="8" t="s">
        <v>1135</v>
      </c>
      <c r="C6" s="8" t="s">
        <v>69</v>
      </c>
      <c r="D6" s="8" t="s">
        <v>1136</v>
      </c>
      <c r="E6" s="8" t="s">
        <v>69</v>
      </c>
      <c r="F6" s="8" t="s">
        <v>1137</v>
      </c>
      <c r="G6" s="8" t="s">
        <v>334</v>
      </c>
      <c r="H6" s="8" t="s">
        <v>69</v>
      </c>
      <c r="I6" s="8" t="s">
        <v>1138</v>
      </c>
      <c r="J6" s="8" t="s">
        <v>1139</v>
      </c>
    </row>
    <row r="7" spans="1:13" ht="18" x14ac:dyDescent="0.25">
      <c r="A7" s="6" t="s">
        <v>209</v>
      </c>
      <c r="B7" s="8" t="s">
        <v>615</v>
      </c>
      <c r="C7" s="8" t="s">
        <v>1140</v>
      </c>
      <c r="D7" s="8" t="s">
        <v>1130</v>
      </c>
      <c r="E7" s="8" t="s">
        <v>1134</v>
      </c>
      <c r="F7" s="8" t="s">
        <v>1141</v>
      </c>
      <c r="G7" s="8" t="s">
        <v>1140</v>
      </c>
      <c r="H7" s="8" t="s">
        <v>69</v>
      </c>
      <c r="I7" s="8" t="s">
        <v>522</v>
      </c>
      <c r="J7" s="8" t="s">
        <v>587</v>
      </c>
    </row>
    <row r="8" spans="1:13" ht="18" x14ac:dyDescent="0.25">
      <c r="A8" s="6" t="s">
        <v>238</v>
      </c>
      <c r="B8" s="8" t="s">
        <v>1142</v>
      </c>
      <c r="C8" s="8" t="s">
        <v>1143</v>
      </c>
      <c r="D8" s="8" t="s">
        <v>1144</v>
      </c>
      <c r="E8" s="8" t="s">
        <v>334</v>
      </c>
      <c r="F8" s="8" t="s">
        <v>1143</v>
      </c>
      <c r="G8" s="8" t="s">
        <v>1145</v>
      </c>
      <c r="H8" s="8" t="s">
        <v>1145</v>
      </c>
      <c r="I8" s="8" t="s">
        <v>1144</v>
      </c>
      <c r="J8" s="8" t="s">
        <v>1146</v>
      </c>
    </row>
    <row r="9" spans="1:13" ht="18" x14ac:dyDescent="0.25">
      <c r="A9" s="6" t="s">
        <v>216</v>
      </c>
      <c r="B9" s="8" t="s">
        <v>1147</v>
      </c>
      <c r="C9" s="8" t="s">
        <v>754</v>
      </c>
      <c r="D9" s="8" t="s">
        <v>1148</v>
      </c>
      <c r="E9" s="8" t="s">
        <v>1144</v>
      </c>
      <c r="F9" s="8" t="s">
        <v>1149</v>
      </c>
      <c r="G9" s="8" t="s">
        <v>1150</v>
      </c>
      <c r="H9" s="8" t="s">
        <v>69</v>
      </c>
      <c r="I9" s="8" t="s">
        <v>1145</v>
      </c>
      <c r="J9" s="8" t="s">
        <v>1138</v>
      </c>
    </row>
    <row r="10" spans="1:13" ht="18" x14ac:dyDescent="0.25">
      <c r="A10" s="6" t="s">
        <v>195</v>
      </c>
      <c r="B10" s="8" t="s">
        <v>1151</v>
      </c>
      <c r="C10" s="8" t="s">
        <v>1152</v>
      </c>
      <c r="D10" s="8" t="s">
        <v>1153</v>
      </c>
      <c r="E10" s="8" t="s">
        <v>424</v>
      </c>
      <c r="F10" s="8" t="s">
        <v>1154</v>
      </c>
      <c r="G10" s="8" t="s">
        <v>1146</v>
      </c>
      <c r="H10" s="8" t="s">
        <v>754</v>
      </c>
      <c r="I10" s="8" t="s">
        <v>1149</v>
      </c>
      <c r="J10" s="8" t="s">
        <v>1140</v>
      </c>
    </row>
    <row r="11" spans="1:13" ht="18" x14ac:dyDescent="0.25">
      <c r="A11" s="6" t="s">
        <v>225</v>
      </c>
      <c r="B11" s="8" t="s">
        <v>1155</v>
      </c>
      <c r="C11" s="8" t="s">
        <v>1144</v>
      </c>
      <c r="D11" s="8" t="s">
        <v>1156</v>
      </c>
      <c r="E11" s="8" t="s">
        <v>1157</v>
      </c>
      <c r="F11" s="8" t="s">
        <v>1149</v>
      </c>
      <c r="G11" s="8" t="s">
        <v>69</v>
      </c>
      <c r="H11" s="8" t="s">
        <v>69</v>
      </c>
      <c r="I11" s="8" t="s">
        <v>1130</v>
      </c>
      <c r="J11" s="8" t="s">
        <v>1140</v>
      </c>
    </row>
    <row r="12" spans="1:13" ht="18" x14ac:dyDescent="0.25">
      <c r="A12" s="6" t="s">
        <v>655</v>
      </c>
      <c r="B12" s="8" t="s">
        <v>1158</v>
      </c>
      <c r="C12" s="8" t="s">
        <v>69</v>
      </c>
      <c r="D12" s="8" t="s">
        <v>69</v>
      </c>
      <c r="E12" s="8" t="s">
        <v>1159</v>
      </c>
      <c r="F12" s="8" t="s">
        <v>69</v>
      </c>
      <c r="G12" s="8" t="s">
        <v>69</v>
      </c>
      <c r="H12" s="8" t="s">
        <v>69</v>
      </c>
      <c r="I12" s="8" t="s">
        <v>69</v>
      </c>
      <c r="J12" s="8" t="s">
        <v>69</v>
      </c>
    </row>
    <row r="13" spans="1:13" ht="18" x14ac:dyDescent="0.25">
      <c r="A13" s="7" t="s">
        <v>134</v>
      </c>
      <c r="B13" s="9" t="s">
        <v>1160</v>
      </c>
      <c r="C13" s="9" t="s">
        <v>1139</v>
      </c>
      <c r="D13" s="9" t="s">
        <v>421</v>
      </c>
      <c r="E13" s="9" t="s">
        <v>522</v>
      </c>
      <c r="F13" s="9" t="s">
        <v>1161</v>
      </c>
      <c r="G13" s="9" t="s">
        <v>1138</v>
      </c>
      <c r="H13" s="9" t="s">
        <v>1162</v>
      </c>
      <c r="I13" s="9" t="s">
        <v>1139</v>
      </c>
      <c r="J13" s="9" t="s">
        <v>1130</v>
      </c>
    </row>
    <row r="14" spans="1:13" ht="8.1" customHeight="1" x14ac:dyDescent="0.25"/>
    <row r="15" spans="1:13" ht="30.95" customHeight="1" x14ac:dyDescent="0.25">
      <c r="A15" s="14" t="s">
        <v>1163</v>
      </c>
      <c r="B15" s="14"/>
      <c r="C15" s="14"/>
      <c r="D15" s="14"/>
      <c r="E15" s="14"/>
      <c r="F15" s="14"/>
      <c r="G15" s="14"/>
      <c r="H15" s="14"/>
      <c r="I15" s="14"/>
      <c r="J15" s="14"/>
    </row>
    <row r="16" spans="1:13" ht="17.45" customHeight="1" x14ac:dyDescent="0.25">
      <c r="A16" s="14" t="s">
        <v>1164</v>
      </c>
      <c r="B16" s="14"/>
      <c r="C16" s="14"/>
      <c r="D16" s="14"/>
      <c r="E16" s="14"/>
      <c r="F16" s="14"/>
      <c r="G16" s="14"/>
      <c r="H16" s="14"/>
      <c r="I16" s="14"/>
      <c r="J16" s="14"/>
    </row>
    <row r="17" spans="1:10" ht="17.45" customHeight="1" x14ac:dyDescent="0.25">
      <c r="A17" s="14" t="s">
        <v>32</v>
      </c>
      <c r="B17" s="14"/>
      <c r="C17" s="14"/>
      <c r="D17" s="14"/>
      <c r="E17" s="14"/>
      <c r="F17" s="14"/>
      <c r="G17" s="14"/>
      <c r="H17" s="14"/>
      <c r="I17" s="14"/>
      <c r="J17" s="14"/>
    </row>
    <row r="18" spans="1:10" ht="17.45" customHeight="1" x14ac:dyDescent="0.25">
      <c r="A18" s="14" t="s">
        <v>33</v>
      </c>
      <c r="B18" s="14"/>
      <c r="C18" s="14"/>
      <c r="D18" s="14"/>
      <c r="E18" s="14"/>
      <c r="F18" s="14"/>
      <c r="G18" s="14"/>
      <c r="H18" s="14"/>
      <c r="I18" s="14"/>
      <c r="J18" s="14"/>
    </row>
  </sheetData>
  <mergeCells count="6">
    <mergeCell ref="A18:J18"/>
    <mergeCell ref="A1:J1"/>
    <mergeCell ref="L1:M2"/>
    <mergeCell ref="A15:J15"/>
    <mergeCell ref="A16:J16"/>
    <mergeCell ref="A17:J17"/>
  </mergeCells>
  <pageMargins left="0.7" right="0.7" top="0.75" bottom="0.75" header="0.3" footer="0.3"/>
  <pageSetup paperSize="9"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H32"/>
  <sheetViews>
    <sheetView workbookViewId="0"/>
  </sheetViews>
  <sheetFormatPr baseColWidth="10" defaultRowHeight="15" x14ac:dyDescent="0.25"/>
  <cols>
    <col min="1" max="1" width="55.7109375" customWidth="1"/>
    <col min="2" max="2" width="54.7109375" customWidth="1"/>
    <col min="3" max="5" width="12.7109375" customWidth="1"/>
  </cols>
  <sheetData>
    <row r="1" spans="1:8" ht="42" customHeight="1" x14ac:dyDescent="0.35">
      <c r="A1" s="11" t="s">
        <v>1166</v>
      </c>
      <c r="B1" s="12"/>
      <c r="C1" s="12"/>
      <c r="D1" s="12"/>
      <c r="E1" s="12"/>
      <c r="G1" s="13" t="str">
        <f>HYPERLINK("#'Sommaire'!A1", "Retour sommaire")</f>
        <v>Retour sommaire</v>
      </c>
      <c r="H1" s="13"/>
    </row>
    <row r="2" spans="1:8" x14ac:dyDescent="0.25">
      <c r="G2" s="13"/>
      <c r="H2" s="13"/>
    </row>
    <row r="3" spans="1:8" ht="60" customHeight="1" x14ac:dyDescent="0.25">
      <c r="A3" s="4" t="s">
        <v>3</v>
      </c>
      <c r="B3" s="4" t="s">
        <v>4</v>
      </c>
      <c r="C3" s="4" t="s">
        <v>5</v>
      </c>
      <c r="D3" s="4" t="s">
        <v>6</v>
      </c>
      <c r="E3" s="4" t="s">
        <v>437</v>
      </c>
    </row>
    <row r="4" spans="1:8" x14ac:dyDescent="0.25">
      <c r="A4" s="5" t="s">
        <v>8</v>
      </c>
      <c r="B4" s="5" t="s">
        <v>9</v>
      </c>
      <c r="C4" s="5" t="s">
        <v>58</v>
      </c>
      <c r="D4" s="5" t="s">
        <v>11</v>
      </c>
      <c r="E4" s="5" t="s">
        <v>12</v>
      </c>
    </row>
    <row r="5" spans="1:8" ht="18" x14ac:dyDescent="0.25">
      <c r="A5" s="6" t="s">
        <v>1167</v>
      </c>
      <c r="B5" s="8" t="s">
        <v>1168</v>
      </c>
      <c r="C5" s="8" t="s">
        <v>1169</v>
      </c>
      <c r="D5" s="8" t="s">
        <v>1170</v>
      </c>
      <c r="E5" s="8" t="s">
        <v>1171</v>
      </c>
    </row>
    <row r="6" spans="1:8" ht="18" x14ac:dyDescent="0.25">
      <c r="A6" s="6" t="s">
        <v>1172</v>
      </c>
      <c r="B6" s="8" t="s">
        <v>950</v>
      </c>
      <c r="C6" s="8" t="s">
        <v>1173</v>
      </c>
      <c r="D6" s="8" t="s">
        <v>1174</v>
      </c>
      <c r="E6" s="8" t="s">
        <v>1175</v>
      </c>
    </row>
    <row r="7" spans="1:8" ht="18" x14ac:dyDescent="0.25">
      <c r="A7" s="6" t="s">
        <v>1176</v>
      </c>
      <c r="B7" s="8" t="s">
        <v>1177</v>
      </c>
      <c r="C7" s="8" t="s">
        <v>1178</v>
      </c>
      <c r="D7" s="8" t="s">
        <v>1179</v>
      </c>
      <c r="E7" s="8" t="s">
        <v>1180</v>
      </c>
    </row>
    <row r="8" spans="1:8" ht="36" x14ac:dyDescent="0.25">
      <c r="A8" s="6" t="s">
        <v>1181</v>
      </c>
      <c r="B8" s="8" t="s">
        <v>270</v>
      </c>
      <c r="C8" s="8" t="s">
        <v>1182</v>
      </c>
      <c r="D8" s="8" t="s">
        <v>1183</v>
      </c>
      <c r="E8" s="8" t="s">
        <v>1184</v>
      </c>
    </row>
    <row r="9" spans="1:8" ht="36" x14ac:dyDescent="0.25">
      <c r="A9" s="6" t="s">
        <v>1185</v>
      </c>
      <c r="B9" s="8" t="s">
        <v>84</v>
      </c>
      <c r="C9" s="8" t="s">
        <v>1186</v>
      </c>
      <c r="D9" s="8" t="s">
        <v>1187</v>
      </c>
      <c r="E9" s="8" t="s">
        <v>1188</v>
      </c>
    </row>
    <row r="10" spans="1:8" ht="36" x14ac:dyDescent="0.25">
      <c r="A10" s="6" t="s">
        <v>1189</v>
      </c>
      <c r="B10" s="8" t="s">
        <v>1067</v>
      </c>
      <c r="C10" s="8" t="s">
        <v>1190</v>
      </c>
      <c r="D10" s="8" t="s">
        <v>1191</v>
      </c>
      <c r="E10" s="8" t="s">
        <v>1192</v>
      </c>
    </row>
    <row r="11" spans="1:8" ht="18" x14ac:dyDescent="0.25">
      <c r="A11" s="6" t="s">
        <v>1193</v>
      </c>
      <c r="B11" s="8" t="s">
        <v>88</v>
      </c>
      <c r="C11" s="8" t="s">
        <v>721</v>
      </c>
      <c r="D11" s="8" t="s">
        <v>1194</v>
      </c>
      <c r="E11" s="8" t="s">
        <v>1195</v>
      </c>
    </row>
    <row r="12" spans="1:8" ht="18" x14ac:dyDescent="0.25">
      <c r="A12" s="6" t="s">
        <v>1196</v>
      </c>
      <c r="B12" s="8" t="s">
        <v>339</v>
      </c>
      <c r="C12" s="8" t="s">
        <v>1197</v>
      </c>
      <c r="D12" s="8" t="s">
        <v>1198</v>
      </c>
      <c r="E12" s="8" t="s">
        <v>1199</v>
      </c>
    </row>
    <row r="13" spans="1:8" ht="18" x14ac:dyDescent="0.25">
      <c r="A13" s="6" t="s">
        <v>1200</v>
      </c>
      <c r="B13" s="8" t="s">
        <v>113</v>
      </c>
      <c r="C13" s="8" t="s">
        <v>1201</v>
      </c>
      <c r="D13" s="8" t="s">
        <v>1202</v>
      </c>
      <c r="E13" s="8" t="s">
        <v>1203</v>
      </c>
    </row>
    <row r="14" spans="1:8" ht="18" x14ac:dyDescent="0.25">
      <c r="A14" s="6" t="s">
        <v>1204</v>
      </c>
      <c r="B14" s="8" t="s">
        <v>498</v>
      </c>
      <c r="C14" s="8" t="s">
        <v>1205</v>
      </c>
      <c r="D14" s="8" t="s">
        <v>1206</v>
      </c>
      <c r="E14" s="8" t="s">
        <v>1207</v>
      </c>
    </row>
    <row r="15" spans="1:8" ht="18" x14ac:dyDescent="0.25">
      <c r="A15" s="6" t="s">
        <v>1208</v>
      </c>
      <c r="B15" s="8" t="s">
        <v>303</v>
      </c>
      <c r="C15" s="8" t="s">
        <v>1209</v>
      </c>
      <c r="D15" s="8" t="s">
        <v>1210</v>
      </c>
      <c r="E15" s="8" t="s">
        <v>1211</v>
      </c>
    </row>
    <row r="16" spans="1:8" ht="18" x14ac:dyDescent="0.25">
      <c r="A16" s="6" t="s">
        <v>1212</v>
      </c>
      <c r="B16" s="8" t="s">
        <v>1213</v>
      </c>
      <c r="C16" s="8" t="s">
        <v>660</v>
      </c>
      <c r="D16" s="8" t="s">
        <v>1214</v>
      </c>
      <c r="E16" s="8" t="s">
        <v>1215</v>
      </c>
    </row>
    <row r="17" spans="1:5" ht="18" x14ac:dyDescent="0.25">
      <c r="A17" s="6" t="s">
        <v>1216</v>
      </c>
      <c r="B17" s="8" t="s">
        <v>1217</v>
      </c>
      <c r="C17" s="8" t="s">
        <v>331</v>
      </c>
      <c r="D17" s="8" t="s">
        <v>1218</v>
      </c>
      <c r="E17" s="8" t="s">
        <v>1219</v>
      </c>
    </row>
    <row r="18" spans="1:5" ht="18" x14ac:dyDescent="0.25">
      <c r="A18" s="6" t="s">
        <v>1220</v>
      </c>
      <c r="B18" s="8" t="s">
        <v>262</v>
      </c>
      <c r="C18" s="8" t="s">
        <v>281</v>
      </c>
      <c r="D18" s="8" t="s">
        <v>606</v>
      </c>
      <c r="E18" s="8" t="s">
        <v>1207</v>
      </c>
    </row>
    <row r="19" spans="1:5" ht="18" x14ac:dyDescent="0.25">
      <c r="A19" s="6" t="s">
        <v>1221</v>
      </c>
      <c r="B19" s="8" t="s">
        <v>529</v>
      </c>
      <c r="C19" s="8" t="s">
        <v>712</v>
      </c>
      <c r="D19" s="8" t="s">
        <v>1222</v>
      </c>
      <c r="E19" s="8" t="s">
        <v>1223</v>
      </c>
    </row>
    <row r="20" spans="1:5" ht="18" x14ac:dyDescent="0.25">
      <c r="A20" s="6" t="s">
        <v>1224</v>
      </c>
      <c r="B20" s="8" t="s">
        <v>708</v>
      </c>
      <c r="C20" s="8" t="s">
        <v>97</v>
      </c>
      <c r="D20" s="8" t="s">
        <v>1225</v>
      </c>
      <c r="E20" s="8" t="s">
        <v>1226</v>
      </c>
    </row>
    <row r="21" spans="1:5" ht="18" x14ac:dyDescent="0.25">
      <c r="A21" s="6" t="s">
        <v>1227</v>
      </c>
      <c r="B21" s="8" t="s">
        <v>283</v>
      </c>
      <c r="C21" s="8" t="s">
        <v>130</v>
      </c>
      <c r="D21" s="8" t="s">
        <v>1228</v>
      </c>
      <c r="E21" s="8" t="s">
        <v>1229</v>
      </c>
    </row>
    <row r="22" spans="1:5" ht="18" x14ac:dyDescent="0.25">
      <c r="A22" s="6" t="s">
        <v>1230</v>
      </c>
      <c r="B22" s="8" t="s">
        <v>1059</v>
      </c>
      <c r="C22" s="8" t="s">
        <v>110</v>
      </c>
      <c r="D22" s="8" t="s">
        <v>1231</v>
      </c>
      <c r="E22" s="8" t="s">
        <v>1232</v>
      </c>
    </row>
    <row r="23" spans="1:5" ht="18" x14ac:dyDescent="0.25">
      <c r="A23" s="6" t="s">
        <v>64</v>
      </c>
      <c r="B23" s="8" t="s">
        <v>85</v>
      </c>
      <c r="C23" s="8" t="s">
        <v>1233</v>
      </c>
      <c r="D23" s="8" t="s">
        <v>1234</v>
      </c>
      <c r="E23" s="8" t="s">
        <v>1235</v>
      </c>
    </row>
    <row r="24" spans="1:5" ht="18" x14ac:dyDescent="0.25">
      <c r="A24" s="6" t="s">
        <v>1236</v>
      </c>
      <c r="B24" s="8" t="s">
        <v>76</v>
      </c>
      <c r="C24" s="8" t="s">
        <v>1237</v>
      </c>
      <c r="D24" s="8" t="s">
        <v>1238</v>
      </c>
      <c r="E24" s="8" t="s">
        <v>1239</v>
      </c>
    </row>
    <row r="25" spans="1:5" ht="18" x14ac:dyDescent="0.25">
      <c r="A25" s="6" t="s">
        <v>1240</v>
      </c>
      <c r="B25" s="8" t="s">
        <v>398</v>
      </c>
      <c r="C25" s="8" t="s">
        <v>1241</v>
      </c>
      <c r="D25" s="8" t="s">
        <v>1242</v>
      </c>
      <c r="E25" s="8" t="s">
        <v>1188</v>
      </c>
    </row>
    <row r="26" spans="1:5" ht="36" x14ac:dyDescent="0.25">
      <c r="A26" s="6" t="s">
        <v>1243</v>
      </c>
      <c r="B26" s="8" t="s">
        <v>293</v>
      </c>
      <c r="C26" s="8" t="s">
        <v>1244</v>
      </c>
      <c r="D26" s="8" t="s">
        <v>1245</v>
      </c>
      <c r="E26" s="8" t="s">
        <v>1246</v>
      </c>
    </row>
    <row r="27" spans="1:5" ht="18" x14ac:dyDescent="0.25">
      <c r="A27" s="7" t="s">
        <v>185</v>
      </c>
      <c r="B27" s="9" t="s">
        <v>1247</v>
      </c>
      <c r="C27" s="9" t="s">
        <v>1248</v>
      </c>
      <c r="D27" s="9" t="s">
        <v>1249</v>
      </c>
      <c r="E27" s="9" t="s">
        <v>1250</v>
      </c>
    </row>
    <row r="28" spans="1:5" ht="8.1" customHeight="1" x14ac:dyDescent="0.25"/>
    <row r="29" spans="1:5" ht="30.95" customHeight="1" x14ac:dyDescent="0.25">
      <c r="A29" s="14" t="s">
        <v>1251</v>
      </c>
      <c r="B29" s="14"/>
      <c r="C29" s="14"/>
      <c r="D29" s="14"/>
      <c r="E29" s="14"/>
    </row>
    <row r="30" spans="1:5" ht="57.95" customHeight="1" x14ac:dyDescent="0.25">
      <c r="A30" s="14" t="s">
        <v>1252</v>
      </c>
      <c r="B30" s="14"/>
      <c r="C30" s="14"/>
      <c r="D30" s="14"/>
      <c r="E30" s="14"/>
    </row>
    <row r="31" spans="1:5" ht="17.45" customHeight="1" x14ac:dyDescent="0.25">
      <c r="A31" s="14" t="s">
        <v>32</v>
      </c>
      <c r="B31" s="14"/>
      <c r="C31" s="14"/>
      <c r="D31" s="14"/>
      <c r="E31" s="14"/>
    </row>
    <row r="32" spans="1:5" ht="17.45" customHeight="1" x14ac:dyDescent="0.25">
      <c r="A32" s="14" t="s">
        <v>33</v>
      </c>
      <c r="B32" s="14"/>
      <c r="C32" s="14"/>
      <c r="D32" s="14"/>
      <c r="E32" s="14"/>
    </row>
  </sheetData>
  <mergeCells count="6">
    <mergeCell ref="A32:E32"/>
    <mergeCell ref="A1:E1"/>
    <mergeCell ref="G1:H2"/>
    <mergeCell ref="A29:E29"/>
    <mergeCell ref="A30:E30"/>
    <mergeCell ref="A31:E31"/>
  </mergeCells>
  <pageMargins left="0.7" right="0.7" top="0.75" bottom="0.75" header="0.3" footer="0.3"/>
  <pageSetup paperSize="9" orientation="portrait" horizontalDpi="300" verticalDpi="30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24"/>
  <sheetViews>
    <sheetView workbookViewId="0"/>
  </sheetViews>
  <sheetFormatPr baseColWidth="10" defaultRowHeight="15" x14ac:dyDescent="0.25"/>
  <cols>
    <col min="1" max="1" width="55.7109375" customWidth="1"/>
    <col min="2" max="2" width="24.7109375" customWidth="1"/>
    <col min="3" max="3" width="33.140625" customWidth="1"/>
    <col min="4" max="6" width="12.7109375" customWidth="1"/>
  </cols>
  <sheetData>
    <row r="1" spans="1:9" ht="26.1" customHeight="1" x14ac:dyDescent="0.35">
      <c r="A1" s="11" t="s">
        <v>1253</v>
      </c>
      <c r="B1" s="12"/>
      <c r="C1" s="12"/>
      <c r="D1" s="12"/>
      <c r="E1" s="12"/>
      <c r="F1" s="12"/>
      <c r="H1" s="13" t="str">
        <f>HYPERLINK("#'Sommaire'!A1", "Retour sommaire")</f>
        <v>Retour sommaire</v>
      </c>
      <c r="I1" s="13"/>
    </row>
    <row r="2" spans="1:9" x14ac:dyDescent="0.25">
      <c r="H2" s="13"/>
      <c r="I2" s="13"/>
    </row>
    <row r="3" spans="1:9" ht="60" customHeight="1" x14ac:dyDescent="0.25">
      <c r="A3" s="4" t="s">
        <v>1254</v>
      </c>
      <c r="B3" s="4" t="s">
        <v>435</v>
      </c>
      <c r="C3" s="4" t="s">
        <v>436</v>
      </c>
      <c r="D3" s="4" t="s">
        <v>5</v>
      </c>
      <c r="E3" s="4" t="s">
        <v>6</v>
      </c>
      <c r="F3" s="4" t="s">
        <v>437</v>
      </c>
    </row>
    <row r="4" spans="1:9" x14ac:dyDescent="0.25">
      <c r="A4" s="5" t="s">
        <v>8</v>
      </c>
      <c r="B4" s="5" t="s">
        <v>8</v>
      </c>
      <c r="C4" s="5" t="s">
        <v>9</v>
      </c>
      <c r="D4" s="5" t="s">
        <v>58</v>
      </c>
      <c r="E4" s="5" t="s">
        <v>11</v>
      </c>
      <c r="F4" s="5" t="s">
        <v>12</v>
      </c>
    </row>
    <row r="5" spans="1:9" ht="18" x14ac:dyDescent="0.25">
      <c r="A5" s="15" t="s">
        <v>1185</v>
      </c>
      <c r="B5" s="6" t="s">
        <v>1255</v>
      </c>
      <c r="C5" s="8" t="s">
        <v>93</v>
      </c>
      <c r="D5" s="8" t="s">
        <v>1046</v>
      </c>
      <c r="E5" s="8" t="s">
        <v>726</v>
      </c>
      <c r="F5" s="8" t="s">
        <v>1256</v>
      </c>
    </row>
    <row r="6" spans="1:9" ht="36" x14ac:dyDescent="0.25">
      <c r="A6" s="15" t="s">
        <v>1185</v>
      </c>
      <c r="B6" s="6" t="s">
        <v>1257</v>
      </c>
      <c r="C6" s="8" t="s">
        <v>76</v>
      </c>
      <c r="D6" s="8" t="s">
        <v>739</v>
      </c>
      <c r="E6" s="8" t="s">
        <v>1258</v>
      </c>
      <c r="F6" s="8" t="s">
        <v>1259</v>
      </c>
    </row>
    <row r="7" spans="1:9" ht="18" x14ac:dyDescent="0.25">
      <c r="A7" s="15" t="s">
        <v>1185</v>
      </c>
      <c r="B7" s="6" t="s">
        <v>1260</v>
      </c>
      <c r="C7" s="8" t="s">
        <v>103</v>
      </c>
      <c r="D7" s="8" t="s">
        <v>1261</v>
      </c>
      <c r="E7" s="8" t="s">
        <v>1262</v>
      </c>
      <c r="F7" s="8" t="s">
        <v>444</v>
      </c>
    </row>
    <row r="8" spans="1:9" ht="18" x14ac:dyDescent="0.25">
      <c r="A8" s="15" t="s">
        <v>1185</v>
      </c>
      <c r="B8" s="6" t="s">
        <v>1263</v>
      </c>
      <c r="C8" s="8" t="s">
        <v>88</v>
      </c>
      <c r="D8" s="8" t="s">
        <v>127</v>
      </c>
      <c r="E8" s="8" t="s">
        <v>1264</v>
      </c>
      <c r="F8" s="8" t="s">
        <v>1265</v>
      </c>
    </row>
    <row r="9" spans="1:9" ht="36" x14ac:dyDescent="0.25">
      <c r="A9" s="6" t="s">
        <v>1193</v>
      </c>
      <c r="B9" s="6" t="s">
        <v>1257</v>
      </c>
      <c r="C9" s="8" t="s">
        <v>88</v>
      </c>
      <c r="D9" s="8" t="s">
        <v>721</v>
      </c>
      <c r="E9" s="8" t="s">
        <v>1194</v>
      </c>
      <c r="F9" s="8" t="s">
        <v>1195</v>
      </c>
    </row>
    <row r="10" spans="1:9" ht="18" x14ac:dyDescent="0.25">
      <c r="A10" s="15" t="s">
        <v>1167</v>
      </c>
      <c r="B10" s="6" t="s">
        <v>1255</v>
      </c>
      <c r="C10" s="8" t="s">
        <v>1046</v>
      </c>
      <c r="D10" s="8" t="s">
        <v>1266</v>
      </c>
      <c r="E10" s="8" t="s">
        <v>1267</v>
      </c>
      <c r="F10" s="8" t="s">
        <v>1268</v>
      </c>
    </row>
    <row r="11" spans="1:9" ht="36" x14ac:dyDescent="0.25">
      <c r="A11" s="15" t="s">
        <v>1167</v>
      </c>
      <c r="B11" s="6" t="s">
        <v>1257</v>
      </c>
      <c r="C11" s="8" t="s">
        <v>1269</v>
      </c>
      <c r="D11" s="8" t="s">
        <v>1270</v>
      </c>
      <c r="E11" s="8" t="s">
        <v>1271</v>
      </c>
      <c r="F11" s="8" t="s">
        <v>1272</v>
      </c>
    </row>
    <row r="12" spans="1:9" ht="18" x14ac:dyDescent="0.25">
      <c r="A12" s="15" t="s">
        <v>1167</v>
      </c>
      <c r="B12" s="6" t="s">
        <v>1260</v>
      </c>
      <c r="C12" s="8" t="s">
        <v>283</v>
      </c>
      <c r="D12" s="8" t="s">
        <v>1273</v>
      </c>
      <c r="E12" s="8" t="s">
        <v>1274</v>
      </c>
      <c r="F12" s="8" t="s">
        <v>1275</v>
      </c>
    </row>
    <row r="13" spans="1:9" ht="18" x14ac:dyDescent="0.25">
      <c r="A13" s="15" t="s">
        <v>1167</v>
      </c>
      <c r="B13" s="6" t="s">
        <v>1263</v>
      </c>
      <c r="C13" s="8" t="s">
        <v>1276</v>
      </c>
      <c r="D13" s="8" t="s">
        <v>1277</v>
      </c>
      <c r="E13" s="8" t="s">
        <v>1278</v>
      </c>
      <c r="F13" s="8" t="s">
        <v>1279</v>
      </c>
    </row>
    <row r="14" spans="1:9" ht="36" x14ac:dyDescent="0.25">
      <c r="A14" s="15" t="s">
        <v>1189</v>
      </c>
      <c r="B14" s="6" t="s">
        <v>1257</v>
      </c>
      <c r="C14" s="8" t="s">
        <v>75</v>
      </c>
      <c r="D14" s="8" t="s">
        <v>75</v>
      </c>
      <c r="E14" s="8" t="s">
        <v>75</v>
      </c>
      <c r="F14" s="8" t="s">
        <v>75</v>
      </c>
    </row>
    <row r="15" spans="1:9" ht="18" x14ac:dyDescent="0.25">
      <c r="A15" s="15" t="s">
        <v>1189</v>
      </c>
      <c r="B15" s="6" t="s">
        <v>1280</v>
      </c>
      <c r="C15" s="8" t="s">
        <v>75</v>
      </c>
      <c r="D15" s="8" t="s">
        <v>75</v>
      </c>
      <c r="E15" s="8" t="s">
        <v>75</v>
      </c>
      <c r="F15" s="8" t="s">
        <v>75</v>
      </c>
    </row>
    <row r="16" spans="1:9" ht="18" x14ac:dyDescent="0.25">
      <c r="A16" s="6" t="s">
        <v>1196</v>
      </c>
      <c r="B16" s="6" t="s">
        <v>440</v>
      </c>
      <c r="C16" s="8" t="s">
        <v>339</v>
      </c>
      <c r="D16" s="8" t="s">
        <v>1197</v>
      </c>
      <c r="E16" s="8" t="s">
        <v>1198</v>
      </c>
      <c r="F16" s="8" t="s">
        <v>1199</v>
      </c>
    </row>
    <row r="17" spans="1:6" ht="18" x14ac:dyDescent="0.25">
      <c r="A17" s="15" t="s">
        <v>64</v>
      </c>
      <c r="B17" s="6" t="s">
        <v>1281</v>
      </c>
      <c r="C17" s="8" t="s">
        <v>75</v>
      </c>
      <c r="D17" s="8" t="s">
        <v>75</v>
      </c>
      <c r="E17" s="8" t="s">
        <v>75</v>
      </c>
      <c r="F17" s="8" t="s">
        <v>75</v>
      </c>
    </row>
    <row r="18" spans="1:6" ht="36" x14ac:dyDescent="0.25">
      <c r="A18" s="15" t="s">
        <v>64</v>
      </c>
      <c r="B18" s="6" t="s">
        <v>1257</v>
      </c>
      <c r="C18" s="8" t="s">
        <v>72</v>
      </c>
      <c r="D18" s="8" t="s">
        <v>1282</v>
      </c>
      <c r="E18" s="8" t="s">
        <v>1283</v>
      </c>
      <c r="F18" s="8" t="s">
        <v>711</v>
      </c>
    </row>
    <row r="19" spans="1:6" ht="18" x14ac:dyDescent="0.25">
      <c r="A19" s="15" t="s">
        <v>64</v>
      </c>
      <c r="B19" s="6" t="s">
        <v>1260</v>
      </c>
      <c r="C19" s="8" t="s">
        <v>75</v>
      </c>
      <c r="D19" s="8" t="s">
        <v>75</v>
      </c>
      <c r="E19" s="8" t="s">
        <v>75</v>
      </c>
      <c r="F19" s="8" t="s">
        <v>75</v>
      </c>
    </row>
    <row r="20" spans="1:6" ht="8.1" customHeight="1" x14ac:dyDescent="0.25"/>
    <row r="21" spans="1:6" ht="30.95" customHeight="1" x14ac:dyDescent="0.25">
      <c r="A21" s="14" t="s">
        <v>1284</v>
      </c>
      <c r="B21" s="14"/>
      <c r="C21" s="14"/>
      <c r="D21" s="14"/>
      <c r="E21" s="14"/>
      <c r="F21" s="14"/>
    </row>
    <row r="22" spans="1:6" ht="30.95" customHeight="1" x14ac:dyDescent="0.25">
      <c r="A22" s="14" t="s">
        <v>1285</v>
      </c>
      <c r="B22" s="14"/>
      <c r="C22" s="14"/>
      <c r="D22" s="14"/>
      <c r="E22" s="14"/>
      <c r="F22" s="14"/>
    </row>
    <row r="23" spans="1:6" ht="17.45" customHeight="1" x14ac:dyDescent="0.25">
      <c r="A23" s="14" t="s">
        <v>32</v>
      </c>
      <c r="B23" s="14"/>
      <c r="C23" s="14"/>
      <c r="D23" s="14"/>
      <c r="E23" s="14"/>
      <c r="F23" s="14"/>
    </row>
    <row r="24" spans="1:6" ht="17.45" customHeight="1" x14ac:dyDescent="0.25">
      <c r="A24" s="14" t="s">
        <v>33</v>
      </c>
      <c r="B24" s="14"/>
      <c r="C24" s="14"/>
      <c r="D24" s="14"/>
      <c r="E24" s="14"/>
      <c r="F24" s="14"/>
    </row>
  </sheetData>
  <mergeCells count="10">
    <mergeCell ref="A17:A19"/>
    <mergeCell ref="A21:F21"/>
    <mergeCell ref="A22:F22"/>
    <mergeCell ref="A23:F23"/>
    <mergeCell ref="A24:F24"/>
    <mergeCell ref="A1:F1"/>
    <mergeCell ref="H1:I2"/>
    <mergeCell ref="A5:A8"/>
    <mergeCell ref="A10:A13"/>
    <mergeCell ref="A14:A15"/>
  </mergeCells>
  <pageMargins left="0.7" right="0.7" top="0.75" bottom="0.75" header="0.3" footer="0.3"/>
  <pageSetup paperSize="9" orientation="portrait" horizontalDpi="300" verticalDpi="30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I66"/>
  <sheetViews>
    <sheetView workbookViewId="0"/>
  </sheetViews>
  <sheetFormatPr baseColWidth="10" defaultRowHeight="15" x14ac:dyDescent="0.25"/>
  <cols>
    <col min="1" max="1" width="55.7109375" customWidth="1"/>
    <col min="2" max="2" width="31.85546875" customWidth="1"/>
    <col min="3" max="3" width="33.140625" customWidth="1"/>
    <col min="4" max="6" width="12.7109375" customWidth="1"/>
  </cols>
  <sheetData>
    <row r="1" spans="1:9" ht="26.1" customHeight="1" x14ac:dyDescent="0.35">
      <c r="A1" s="11" t="s">
        <v>1286</v>
      </c>
      <c r="B1" s="12"/>
      <c r="C1" s="12"/>
      <c r="D1" s="12"/>
      <c r="E1" s="12"/>
      <c r="F1" s="12"/>
      <c r="H1" s="13" t="str">
        <f>HYPERLINK("#'Sommaire'!A1", "Retour sommaire")</f>
        <v>Retour sommaire</v>
      </c>
      <c r="I1" s="13"/>
    </row>
    <row r="2" spans="1:9" x14ac:dyDescent="0.25">
      <c r="H2" s="13"/>
      <c r="I2" s="13"/>
    </row>
    <row r="3" spans="1:9" ht="60" customHeight="1" x14ac:dyDescent="0.25">
      <c r="A3" s="4" t="s">
        <v>1254</v>
      </c>
      <c r="B3" s="4" t="s">
        <v>1287</v>
      </c>
      <c r="C3" s="4" t="s">
        <v>436</v>
      </c>
      <c r="D3" s="4" t="s">
        <v>5</v>
      </c>
      <c r="E3" s="4" t="s">
        <v>6</v>
      </c>
      <c r="F3" s="4" t="s">
        <v>437</v>
      </c>
    </row>
    <row r="4" spans="1:9" x14ac:dyDescent="0.25">
      <c r="A4" s="5" t="s">
        <v>8</v>
      </c>
      <c r="B4" s="5" t="s">
        <v>8</v>
      </c>
      <c r="C4" s="5" t="s">
        <v>9</v>
      </c>
      <c r="D4" s="5" t="s">
        <v>58</v>
      </c>
      <c r="E4" s="5" t="s">
        <v>11</v>
      </c>
      <c r="F4" s="5" t="s">
        <v>12</v>
      </c>
    </row>
    <row r="5" spans="1:9" ht="18" x14ac:dyDescent="0.25">
      <c r="A5" s="15" t="s">
        <v>1185</v>
      </c>
      <c r="B5" s="6" t="s">
        <v>251</v>
      </c>
      <c r="C5" s="8" t="s">
        <v>103</v>
      </c>
      <c r="D5" s="8" t="s">
        <v>125</v>
      </c>
      <c r="E5" s="8" t="s">
        <v>299</v>
      </c>
      <c r="F5" s="8" t="s">
        <v>1288</v>
      </c>
    </row>
    <row r="6" spans="1:9" ht="18" x14ac:dyDescent="0.25">
      <c r="A6" s="15" t="s">
        <v>1185</v>
      </c>
      <c r="B6" s="6" t="s">
        <v>274</v>
      </c>
      <c r="C6" s="8" t="s">
        <v>98</v>
      </c>
      <c r="D6" s="8" t="s">
        <v>725</v>
      </c>
      <c r="E6" s="8" t="s">
        <v>1289</v>
      </c>
      <c r="F6" s="8" t="s">
        <v>1290</v>
      </c>
    </row>
    <row r="7" spans="1:9" ht="18" x14ac:dyDescent="0.25">
      <c r="A7" s="15" t="s">
        <v>1185</v>
      </c>
      <c r="B7" s="6" t="s">
        <v>279</v>
      </c>
      <c r="C7" s="8" t="s">
        <v>75</v>
      </c>
      <c r="D7" s="8" t="s">
        <v>75</v>
      </c>
      <c r="E7" s="8" t="s">
        <v>75</v>
      </c>
      <c r="F7" s="8" t="s">
        <v>75</v>
      </c>
    </row>
    <row r="8" spans="1:9" ht="18" x14ac:dyDescent="0.25">
      <c r="A8" s="15" t="s">
        <v>1185</v>
      </c>
      <c r="B8" s="6" t="s">
        <v>292</v>
      </c>
      <c r="C8" s="8" t="s">
        <v>75</v>
      </c>
      <c r="D8" s="8" t="s">
        <v>75</v>
      </c>
      <c r="E8" s="8" t="s">
        <v>75</v>
      </c>
      <c r="F8" s="8" t="s">
        <v>75</v>
      </c>
    </row>
    <row r="9" spans="1:9" ht="18" x14ac:dyDescent="0.25">
      <c r="A9" s="15" t="s">
        <v>1185</v>
      </c>
      <c r="B9" s="6" t="s">
        <v>295</v>
      </c>
      <c r="C9" s="8" t="s">
        <v>75</v>
      </c>
      <c r="D9" s="8" t="s">
        <v>75</v>
      </c>
      <c r="E9" s="8" t="s">
        <v>75</v>
      </c>
      <c r="F9" s="8" t="s">
        <v>75</v>
      </c>
    </row>
    <row r="10" spans="1:9" ht="18" x14ac:dyDescent="0.25">
      <c r="A10" s="15" t="s">
        <v>1185</v>
      </c>
      <c r="B10" s="6" t="s">
        <v>297</v>
      </c>
      <c r="C10" s="8" t="s">
        <v>75</v>
      </c>
      <c r="D10" s="8" t="s">
        <v>75</v>
      </c>
      <c r="E10" s="8" t="s">
        <v>75</v>
      </c>
      <c r="F10" s="8" t="s">
        <v>75</v>
      </c>
    </row>
    <row r="11" spans="1:9" ht="18" x14ac:dyDescent="0.25">
      <c r="A11" s="15" t="s">
        <v>1185</v>
      </c>
      <c r="B11" s="6" t="s">
        <v>302</v>
      </c>
      <c r="C11" s="8" t="s">
        <v>93</v>
      </c>
      <c r="D11" s="8" t="s">
        <v>368</v>
      </c>
      <c r="E11" s="8" t="s">
        <v>1291</v>
      </c>
      <c r="F11" s="8" t="s">
        <v>1292</v>
      </c>
    </row>
    <row r="12" spans="1:9" ht="18" x14ac:dyDescent="0.25">
      <c r="A12" s="15" t="s">
        <v>1185</v>
      </c>
      <c r="B12" s="6" t="s">
        <v>309</v>
      </c>
      <c r="C12" s="8" t="s">
        <v>75</v>
      </c>
      <c r="D12" s="8" t="s">
        <v>75</v>
      </c>
      <c r="E12" s="8" t="s">
        <v>75</v>
      </c>
      <c r="F12" s="8" t="s">
        <v>75</v>
      </c>
    </row>
    <row r="13" spans="1:9" ht="18" x14ac:dyDescent="0.25">
      <c r="A13" s="15" t="s">
        <v>1185</v>
      </c>
      <c r="B13" s="6" t="s">
        <v>238</v>
      </c>
      <c r="C13" s="8" t="s">
        <v>75</v>
      </c>
      <c r="D13" s="8" t="s">
        <v>75</v>
      </c>
      <c r="E13" s="8" t="s">
        <v>75</v>
      </c>
      <c r="F13" s="8" t="s">
        <v>75</v>
      </c>
    </row>
    <row r="14" spans="1:9" ht="18" x14ac:dyDescent="0.25">
      <c r="A14" s="15" t="s">
        <v>1185</v>
      </c>
      <c r="B14" s="6" t="s">
        <v>316</v>
      </c>
      <c r="C14" s="8" t="s">
        <v>75</v>
      </c>
      <c r="D14" s="8" t="s">
        <v>75</v>
      </c>
      <c r="E14" s="8" t="s">
        <v>75</v>
      </c>
      <c r="F14" s="8" t="s">
        <v>75</v>
      </c>
    </row>
    <row r="15" spans="1:9" ht="18" x14ac:dyDescent="0.25">
      <c r="A15" s="15" t="s">
        <v>1193</v>
      </c>
      <c r="B15" s="6" t="s">
        <v>302</v>
      </c>
      <c r="C15" s="8" t="s">
        <v>75</v>
      </c>
      <c r="D15" s="8" t="s">
        <v>75</v>
      </c>
      <c r="E15" s="8" t="s">
        <v>75</v>
      </c>
      <c r="F15" s="8" t="s">
        <v>75</v>
      </c>
    </row>
    <row r="16" spans="1:9" ht="18" x14ac:dyDescent="0.25">
      <c r="A16" s="15" t="s">
        <v>1193</v>
      </c>
      <c r="B16" s="6" t="s">
        <v>238</v>
      </c>
      <c r="C16" s="8" t="s">
        <v>75</v>
      </c>
      <c r="D16" s="8" t="s">
        <v>75</v>
      </c>
      <c r="E16" s="8" t="s">
        <v>75</v>
      </c>
      <c r="F16" s="8" t="s">
        <v>75</v>
      </c>
    </row>
    <row r="17" spans="1:6" ht="18" x14ac:dyDescent="0.25">
      <c r="A17" s="15" t="s">
        <v>1167</v>
      </c>
      <c r="B17" s="6" t="s">
        <v>251</v>
      </c>
      <c r="C17" s="8" t="s">
        <v>133</v>
      </c>
      <c r="D17" s="8" t="s">
        <v>1293</v>
      </c>
      <c r="E17" s="8" t="s">
        <v>1294</v>
      </c>
      <c r="F17" s="8" t="s">
        <v>1295</v>
      </c>
    </row>
    <row r="18" spans="1:6" ht="18" x14ac:dyDescent="0.25">
      <c r="A18" s="15" t="s">
        <v>1167</v>
      </c>
      <c r="B18" s="6" t="s">
        <v>258</v>
      </c>
      <c r="C18" s="8" t="s">
        <v>624</v>
      </c>
      <c r="D18" s="8" t="s">
        <v>1296</v>
      </c>
      <c r="E18" s="8" t="s">
        <v>1297</v>
      </c>
      <c r="F18" s="8" t="s">
        <v>1298</v>
      </c>
    </row>
    <row r="19" spans="1:6" ht="18" x14ac:dyDescent="0.25">
      <c r="A19" s="15" t="s">
        <v>1167</v>
      </c>
      <c r="B19" s="6" t="s">
        <v>264</v>
      </c>
      <c r="C19" s="8" t="s">
        <v>329</v>
      </c>
      <c r="D19" s="8" t="s">
        <v>1299</v>
      </c>
      <c r="E19" s="8" t="s">
        <v>1300</v>
      </c>
      <c r="F19" s="8" t="s">
        <v>1301</v>
      </c>
    </row>
    <row r="20" spans="1:6" ht="18" x14ac:dyDescent="0.25">
      <c r="A20" s="15" t="s">
        <v>1167</v>
      </c>
      <c r="B20" s="6" t="s">
        <v>269</v>
      </c>
      <c r="C20" s="8" t="s">
        <v>75</v>
      </c>
      <c r="D20" s="8" t="s">
        <v>75</v>
      </c>
      <c r="E20" s="8" t="s">
        <v>75</v>
      </c>
      <c r="F20" s="8" t="s">
        <v>75</v>
      </c>
    </row>
    <row r="21" spans="1:6" ht="18" x14ac:dyDescent="0.25">
      <c r="A21" s="15" t="s">
        <v>1167</v>
      </c>
      <c r="B21" s="6" t="s">
        <v>274</v>
      </c>
      <c r="C21" s="8" t="s">
        <v>260</v>
      </c>
      <c r="D21" s="8" t="s">
        <v>1302</v>
      </c>
      <c r="E21" s="8" t="s">
        <v>1303</v>
      </c>
      <c r="F21" s="8" t="s">
        <v>1304</v>
      </c>
    </row>
    <row r="22" spans="1:6" ht="18" x14ac:dyDescent="0.25">
      <c r="A22" s="15" t="s">
        <v>1167</v>
      </c>
      <c r="B22" s="6" t="s">
        <v>285</v>
      </c>
      <c r="C22" s="8" t="s">
        <v>298</v>
      </c>
      <c r="D22" s="8" t="s">
        <v>1305</v>
      </c>
      <c r="E22" s="8" t="s">
        <v>1306</v>
      </c>
      <c r="F22" s="8" t="s">
        <v>511</v>
      </c>
    </row>
    <row r="23" spans="1:6" ht="18" x14ac:dyDescent="0.25">
      <c r="A23" s="15" t="s">
        <v>1167</v>
      </c>
      <c r="B23" s="6" t="s">
        <v>292</v>
      </c>
      <c r="C23" s="8" t="s">
        <v>75</v>
      </c>
      <c r="D23" s="8" t="s">
        <v>75</v>
      </c>
      <c r="E23" s="8" t="s">
        <v>75</v>
      </c>
      <c r="F23" s="8" t="s">
        <v>75</v>
      </c>
    </row>
    <row r="24" spans="1:6" ht="18" x14ac:dyDescent="0.25">
      <c r="A24" s="15" t="s">
        <v>1167</v>
      </c>
      <c r="B24" s="6" t="s">
        <v>297</v>
      </c>
      <c r="C24" s="8" t="s">
        <v>329</v>
      </c>
      <c r="D24" s="8" t="s">
        <v>923</v>
      </c>
      <c r="E24" s="8" t="s">
        <v>1307</v>
      </c>
      <c r="F24" s="8" t="s">
        <v>1308</v>
      </c>
    </row>
    <row r="25" spans="1:6" ht="18" x14ac:dyDescent="0.25">
      <c r="A25" s="15" t="s">
        <v>1167</v>
      </c>
      <c r="B25" s="6" t="s">
        <v>302</v>
      </c>
      <c r="C25" s="8" t="s">
        <v>1309</v>
      </c>
      <c r="D25" s="8" t="s">
        <v>1310</v>
      </c>
      <c r="E25" s="8" t="s">
        <v>1311</v>
      </c>
      <c r="F25" s="8" t="s">
        <v>1312</v>
      </c>
    </row>
    <row r="26" spans="1:6" ht="18" x14ac:dyDescent="0.25">
      <c r="A26" s="15" t="s">
        <v>1167</v>
      </c>
      <c r="B26" s="6" t="s">
        <v>309</v>
      </c>
      <c r="C26" s="8" t="s">
        <v>270</v>
      </c>
      <c r="D26" s="8" t="s">
        <v>1313</v>
      </c>
      <c r="E26" s="8" t="s">
        <v>1314</v>
      </c>
      <c r="F26" s="8" t="s">
        <v>1315</v>
      </c>
    </row>
    <row r="27" spans="1:6" ht="18" x14ac:dyDescent="0.25">
      <c r="A27" s="15" t="s">
        <v>1167</v>
      </c>
      <c r="B27" s="6" t="s">
        <v>238</v>
      </c>
      <c r="C27" s="8" t="s">
        <v>75</v>
      </c>
      <c r="D27" s="8" t="s">
        <v>75</v>
      </c>
      <c r="E27" s="8" t="s">
        <v>75</v>
      </c>
      <c r="F27" s="8" t="s">
        <v>75</v>
      </c>
    </row>
    <row r="28" spans="1:6" ht="18" x14ac:dyDescent="0.25">
      <c r="A28" s="15" t="s">
        <v>1167</v>
      </c>
      <c r="B28" s="6" t="s">
        <v>316</v>
      </c>
      <c r="C28" s="8" t="s">
        <v>125</v>
      </c>
      <c r="D28" s="8" t="s">
        <v>1316</v>
      </c>
      <c r="E28" s="8" t="s">
        <v>1317</v>
      </c>
      <c r="F28" s="8" t="s">
        <v>1154</v>
      </c>
    </row>
    <row r="29" spans="1:6" ht="18" x14ac:dyDescent="0.25">
      <c r="A29" s="15" t="s">
        <v>1167</v>
      </c>
      <c r="B29" s="6" t="s">
        <v>291</v>
      </c>
      <c r="C29" s="8" t="s">
        <v>108</v>
      </c>
      <c r="D29" s="8" t="s">
        <v>1177</v>
      </c>
      <c r="E29" s="8" t="s">
        <v>1318</v>
      </c>
      <c r="F29" s="8" t="s">
        <v>695</v>
      </c>
    </row>
    <row r="30" spans="1:6" ht="18" x14ac:dyDescent="0.25">
      <c r="A30" s="15" t="s">
        <v>1189</v>
      </c>
      <c r="B30" s="6" t="s">
        <v>251</v>
      </c>
      <c r="C30" s="8" t="s">
        <v>75</v>
      </c>
      <c r="D30" s="8" t="s">
        <v>75</v>
      </c>
      <c r="E30" s="8" t="s">
        <v>75</v>
      </c>
      <c r="F30" s="8" t="s">
        <v>75</v>
      </c>
    </row>
    <row r="31" spans="1:6" ht="18" x14ac:dyDescent="0.25">
      <c r="A31" s="15" t="s">
        <v>1189</v>
      </c>
      <c r="B31" s="6" t="s">
        <v>258</v>
      </c>
      <c r="C31" s="8" t="s">
        <v>98</v>
      </c>
      <c r="D31" s="8" t="s">
        <v>334</v>
      </c>
      <c r="E31" s="8" t="s">
        <v>80</v>
      </c>
      <c r="F31" s="8" t="s">
        <v>80</v>
      </c>
    </row>
    <row r="32" spans="1:6" ht="18" x14ac:dyDescent="0.25">
      <c r="A32" s="15" t="s">
        <v>1189</v>
      </c>
      <c r="B32" s="6" t="s">
        <v>264</v>
      </c>
      <c r="C32" s="8" t="s">
        <v>98</v>
      </c>
      <c r="D32" s="8" t="s">
        <v>74</v>
      </c>
      <c r="E32" s="8" t="s">
        <v>1319</v>
      </c>
      <c r="F32" s="8" t="s">
        <v>1320</v>
      </c>
    </row>
    <row r="33" spans="1:6" ht="18" x14ac:dyDescent="0.25">
      <c r="A33" s="15" t="s">
        <v>1189</v>
      </c>
      <c r="B33" s="6" t="s">
        <v>269</v>
      </c>
      <c r="C33" s="8" t="s">
        <v>75</v>
      </c>
      <c r="D33" s="8" t="s">
        <v>75</v>
      </c>
      <c r="E33" s="8" t="s">
        <v>75</v>
      </c>
      <c r="F33" s="8" t="s">
        <v>75</v>
      </c>
    </row>
    <row r="34" spans="1:6" ht="18" x14ac:dyDescent="0.25">
      <c r="A34" s="15" t="s">
        <v>1189</v>
      </c>
      <c r="B34" s="6" t="s">
        <v>274</v>
      </c>
      <c r="C34" s="8" t="s">
        <v>108</v>
      </c>
      <c r="D34" s="8" t="s">
        <v>69</v>
      </c>
      <c r="E34" s="8" t="s">
        <v>108</v>
      </c>
      <c r="F34" s="8" t="s">
        <v>75</v>
      </c>
    </row>
    <row r="35" spans="1:6" ht="18" x14ac:dyDescent="0.25">
      <c r="A35" s="15" t="s">
        <v>1189</v>
      </c>
      <c r="B35" s="6" t="s">
        <v>285</v>
      </c>
      <c r="C35" s="8" t="s">
        <v>75</v>
      </c>
      <c r="D35" s="8" t="s">
        <v>75</v>
      </c>
      <c r="E35" s="8" t="s">
        <v>75</v>
      </c>
      <c r="F35" s="8" t="s">
        <v>75</v>
      </c>
    </row>
    <row r="36" spans="1:6" ht="18" x14ac:dyDescent="0.25">
      <c r="A36" s="15" t="s">
        <v>1189</v>
      </c>
      <c r="B36" s="6" t="s">
        <v>297</v>
      </c>
      <c r="C36" s="8" t="s">
        <v>108</v>
      </c>
      <c r="D36" s="8" t="s">
        <v>93</v>
      </c>
      <c r="E36" s="8" t="s">
        <v>606</v>
      </c>
      <c r="F36" s="8" t="s">
        <v>1321</v>
      </c>
    </row>
    <row r="37" spans="1:6" ht="18" x14ac:dyDescent="0.25">
      <c r="A37" s="15" t="s">
        <v>1189</v>
      </c>
      <c r="B37" s="6" t="s">
        <v>302</v>
      </c>
      <c r="C37" s="8" t="s">
        <v>130</v>
      </c>
      <c r="D37" s="8" t="s">
        <v>725</v>
      </c>
      <c r="E37" s="8" t="s">
        <v>1322</v>
      </c>
      <c r="F37" s="8" t="s">
        <v>1323</v>
      </c>
    </row>
    <row r="38" spans="1:6" ht="18" x14ac:dyDescent="0.25">
      <c r="A38" s="15" t="s">
        <v>1189</v>
      </c>
      <c r="B38" s="6" t="s">
        <v>309</v>
      </c>
      <c r="C38" s="8" t="s">
        <v>398</v>
      </c>
      <c r="D38" s="8" t="s">
        <v>93</v>
      </c>
      <c r="E38" s="8" t="s">
        <v>311</v>
      </c>
      <c r="F38" s="8" t="s">
        <v>1324</v>
      </c>
    </row>
    <row r="39" spans="1:6" ht="18" x14ac:dyDescent="0.25">
      <c r="A39" s="15" t="s">
        <v>1196</v>
      </c>
      <c r="B39" s="6" t="s">
        <v>251</v>
      </c>
      <c r="C39" s="8" t="s">
        <v>1013</v>
      </c>
      <c r="D39" s="8" t="s">
        <v>1325</v>
      </c>
      <c r="E39" s="8" t="s">
        <v>1326</v>
      </c>
      <c r="F39" s="8" t="s">
        <v>1327</v>
      </c>
    </row>
    <row r="40" spans="1:6" ht="18" x14ac:dyDescent="0.25">
      <c r="A40" s="15" t="s">
        <v>1196</v>
      </c>
      <c r="B40" s="6" t="s">
        <v>258</v>
      </c>
      <c r="C40" s="8" t="s">
        <v>127</v>
      </c>
      <c r="D40" s="8" t="s">
        <v>310</v>
      </c>
      <c r="E40" s="8" t="s">
        <v>1328</v>
      </c>
      <c r="F40" s="8" t="s">
        <v>1329</v>
      </c>
    </row>
    <row r="41" spans="1:6" ht="18" x14ac:dyDescent="0.25">
      <c r="A41" s="15" t="s">
        <v>1196</v>
      </c>
      <c r="B41" s="6" t="s">
        <v>264</v>
      </c>
      <c r="C41" s="8" t="s">
        <v>75</v>
      </c>
      <c r="D41" s="8" t="s">
        <v>75</v>
      </c>
      <c r="E41" s="8" t="s">
        <v>75</v>
      </c>
      <c r="F41" s="8" t="s">
        <v>75</v>
      </c>
    </row>
    <row r="42" spans="1:6" ht="18" x14ac:dyDescent="0.25">
      <c r="A42" s="15" t="s">
        <v>1196</v>
      </c>
      <c r="B42" s="6" t="s">
        <v>269</v>
      </c>
      <c r="C42" s="8" t="s">
        <v>721</v>
      </c>
      <c r="D42" s="8" t="s">
        <v>1330</v>
      </c>
      <c r="E42" s="8" t="s">
        <v>1331</v>
      </c>
      <c r="F42" s="8" t="s">
        <v>1332</v>
      </c>
    </row>
    <row r="43" spans="1:6" ht="18" x14ac:dyDescent="0.25">
      <c r="A43" s="15" t="s">
        <v>1196</v>
      </c>
      <c r="B43" s="6" t="s">
        <v>273</v>
      </c>
      <c r="C43" s="8" t="s">
        <v>75</v>
      </c>
      <c r="D43" s="8" t="s">
        <v>75</v>
      </c>
      <c r="E43" s="8" t="s">
        <v>75</v>
      </c>
      <c r="F43" s="8" t="s">
        <v>75</v>
      </c>
    </row>
    <row r="44" spans="1:6" ht="18" x14ac:dyDescent="0.25">
      <c r="A44" s="15" t="s">
        <v>1196</v>
      </c>
      <c r="B44" s="6" t="s">
        <v>274</v>
      </c>
      <c r="C44" s="8" t="s">
        <v>130</v>
      </c>
      <c r="D44" s="8" t="s">
        <v>1031</v>
      </c>
      <c r="E44" s="8" t="s">
        <v>1333</v>
      </c>
      <c r="F44" s="8" t="s">
        <v>308</v>
      </c>
    </row>
    <row r="45" spans="1:6" ht="18" x14ac:dyDescent="0.25">
      <c r="A45" s="15" t="s">
        <v>1196</v>
      </c>
      <c r="B45" s="6" t="s">
        <v>279</v>
      </c>
      <c r="C45" s="8" t="s">
        <v>75</v>
      </c>
      <c r="D45" s="8" t="s">
        <v>75</v>
      </c>
      <c r="E45" s="8" t="s">
        <v>75</v>
      </c>
      <c r="F45" s="8" t="s">
        <v>75</v>
      </c>
    </row>
    <row r="46" spans="1:6" ht="18" x14ac:dyDescent="0.25">
      <c r="A46" s="15" t="s">
        <v>1196</v>
      </c>
      <c r="B46" s="6" t="s">
        <v>280</v>
      </c>
      <c r="C46" s="8" t="s">
        <v>67</v>
      </c>
      <c r="D46" s="8" t="s">
        <v>374</v>
      </c>
      <c r="E46" s="8" t="s">
        <v>1334</v>
      </c>
      <c r="F46" s="8" t="s">
        <v>1335</v>
      </c>
    </row>
    <row r="47" spans="1:6" ht="18" x14ac:dyDescent="0.25">
      <c r="A47" s="15" t="s">
        <v>1196</v>
      </c>
      <c r="B47" s="6" t="s">
        <v>285</v>
      </c>
      <c r="C47" s="8" t="s">
        <v>75</v>
      </c>
      <c r="D47" s="8" t="s">
        <v>75</v>
      </c>
      <c r="E47" s="8" t="s">
        <v>75</v>
      </c>
      <c r="F47" s="8" t="s">
        <v>75</v>
      </c>
    </row>
    <row r="48" spans="1:6" ht="18" x14ac:dyDescent="0.25">
      <c r="A48" s="15" t="s">
        <v>1196</v>
      </c>
      <c r="B48" s="6" t="s">
        <v>292</v>
      </c>
      <c r="C48" s="8" t="s">
        <v>103</v>
      </c>
      <c r="D48" s="8" t="s">
        <v>125</v>
      </c>
      <c r="E48" s="8" t="s">
        <v>389</v>
      </c>
      <c r="F48" s="8" t="s">
        <v>1336</v>
      </c>
    </row>
    <row r="49" spans="1:6" ht="18" x14ac:dyDescent="0.25">
      <c r="A49" s="15" t="s">
        <v>1196</v>
      </c>
      <c r="B49" s="6" t="s">
        <v>295</v>
      </c>
      <c r="C49" s="8" t="s">
        <v>75</v>
      </c>
      <c r="D49" s="8" t="s">
        <v>75</v>
      </c>
      <c r="E49" s="8" t="s">
        <v>75</v>
      </c>
      <c r="F49" s="8" t="s">
        <v>75</v>
      </c>
    </row>
    <row r="50" spans="1:6" ht="18" x14ac:dyDescent="0.25">
      <c r="A50" s="15" t="s">
        <v>1196</v>
      </c>
      <c r="B50" s="6" t="s">
        <v>297</v>
      </c>
      <c r="C50" s="8" t="s">
        <v>75</v>
      </c>
      <c r="D50" s="8" t="s">
        <v>75</v>
      </c>
      <c r="E50" s="8" t="s">
        <v>75</v>
      </c>
      <c r="F50" s="8" t="s">
        <v>75</v>
      </c>
    </row>
    <row r="51" spans="1:6" ht="18" x14ac:dyDescent="0.25">
      <c r="A51" s="15" t="s">
        <v>1196</v>
      </c>
      <c r="B51" s="6" t="s">
        <v>302</v>
      </c>
      <c r="C51" s="8" t="s">
        <v>80</v>
      </c>
      <c r="D51" s="8" t="s">
        <v>1337</v>
      </c>
      <c r="E51" s="8" t="s">
        <v>1338</v>
      </c>
      <c r="F51" s="8" t="s">
        <v>1339</v>
      </c>
    </row>
    <row r="52" spans="1:6" ht="18" x14ac:dyDescent="0.25">
      <c r="A52" s="15" t="s">
        <v>1196</v>
      </c>
      <c r="B52" s="6" t="s">
        <v>309</v>
      </c>
      <c r="C52" s="8" t="s">
        <v>73</v>
      </c>
      <c r="D52" s="8" t="s">
        <v>111</v>
      </c>
      <c r="E52" s="8" t="s">
        <v>1340</v>
      </c>
      <c r="F52" s="8" t="s">
        <v>1341</v>
      </c>
    </row>
    <row r="53" spans="1:6" ht="18" x14ac:dyDescent="0.25">
      <c r="A53" s="15" t="s">
        <v>1196</v>
      </c>
      <c r="B53" s="6" t="s">
        <v>238</v>
      </c>
      <c r="C53" s="8" t="s">
        <v>398</v>
      </c>
      <c r="D53" s="8" t="s">
        <v>119</v>
      </c>
      <c r="E53" s="8" t="s">
        <v>1342</v>
      </c>
      <c r="F53" s="8" t="s">
        <v>1343</v>
      </c>
    </row>
    <row r="54" spans="1:6" ht="18" x14ac:dyDescent="0.25">
      <c r="A54" s="15" t="s">
        <v>64</v>
      </c>
      <c r="B54" s="6" t="s">
        <v>264</v>
      </c>
      <c r="C54" s="8" t="s">
        <v>108</v>
      </c>
      <c r="D54" s="8" t="s">
        <v>612</v>
      </c>
      <c r="E54" s="8" t="s">
        <v>1344</v>
      </c>
      <c r="F54" s="8" t="s">
        <v>1345</v>
      </c>
    </row>
    <row r="55" spans="1:6" ht="18" x14ac:dyDescent="0.25">
      <c r="A55" s="15" t="s">
        <v>64</v>
      </c>
      <c r="B55" s="6" t="s">
        <v>273</v>
      </c>
      <c r="C55" s="8" t="s">
        <v>75</v>
      </c>
      <c r="D55" s="8" t="s">
        <v>75</v>
      </c>
      <c r="E55" s="8" t="s">
        <v>75</v>
      </c>
      <c r="F55" s="8" t="s">
        <v>75</v>
      </c>
    </row>
    <row r="56" spans="1:6" ht="18" x14ac:dyDescent="0.25">
      <c r="A56" s="15" t="s">
        <v>64</v>
      </c>
      <c r="B56" s="6" t="s">
        <v>279</v>
      </c>
      <c r="C56" s="8" t="s">
        <v>75</v>
      </c>
      <c r="D56" s="8" t="s">
        <v>75</v>
      </c>
      <c r="E56" s="8" t="s">
        <v>75</v>
      </c>
      <c r="F56" s="8" t="s">
        <v>75</v>
      </c>
    </row>
    <row r="57" spans="1:6" ht="18" x14ac:dyDescent="0.25">
      <c r="A57" s="15" t="s">
        <v>64</v>
      </c>
      <c r="B57" s="6" t="s">
        <v>285</v>
      </c>
      <c r="C57" s="8" t="s">
        <v>75</v>
      </c>
      <c r="D57" s="8" t="s">
        <v>75</v>
      </c>
      <c r="E57" s="8" t="s">
        <v>75</v>
      </c>
      <c r="F57" s="8" t="s">
        <v>75</v>
      </c>
    </row>
    <row r="58" spans="1:6" ht="18" x14ac:dyDescent="0.25">
      <c r="A58" s="15" t="s">
        <v>64</v>
      </c>
      <c r="B58" s="6" t="s">
        <v>295</v>
      </c>
      <c r="C58" s="8" t="s">
        <v>93</v>
      </c>
      <c r="D58" s="8" t="s">
        <v>275</v>
      </c>
      <c r="E58" s="8" t="s">
        <v>1346</v>
      </c>
      <c r="F58" s="8" t="s">
        <v>1347</v>
      </c>
    </row>
    <row r="59" spans="1:6" ht="18" x14ac:dyDescent="0.25">
      <c r="A59" s="15" t="s">
        <v>64</v>
      </c>
      <c r="B59" s="6" t="s">
        <v>302</v>
      </c>
      <c r="C59" s="8" t="s">
        <v>75</v>
      </c>
      <c r="D59" s="8" t="s">
        <v>75</v>
      </c>
      <c r="E59" s="8" t="s">
        <v>75</v>
      </c>
      <c r="F59" s="8" t="s">
        <v>75</v>
      </c>
    </row>
    <row r="60" spans="1:6" ht="18" x14ac:dyDescent="0.25">
      <c r="A60" s="15" t="s">
        <v>64</v>
      </c>
      <c r="B60" s="6" t="s">
        <v>309</v>
      </c>
      <c r="C60" s="8" t="s">
        <v>75</v>
      </c>
      <c r="D60" s="8" t="s">
        <v>75</v>
      </c>
      <c r="E60" s="8" t="s">
        <v>75</v>
      </c>
      <c r="F60" s="8" t="s">
        <v>75</v>
      </c>
    </row>
    <row r="61" spans="1:6" ht="18" x14ac:dyDescent="0.25">
      <c r="A61" s="15" t="s">
        <v>64</v>
      </c>
      <c r="B61" s="6" t="s">
        <v>316</v>
      </c>
      <c r="C61" s="8" t="s">
        <v>83</v>
      </c>
      <c r="D61" s="8" t="s">
        <v>1348</v>
      </c>
      <c r="E61" s="8" t="s">
        <v>1349</v>
      </c>
      <c r="F61" s="8" t="s">
        <v>1350</v>
      </c>
    </row>
    <row r="62" spans="1:6" ht="8.1" customHeight="1" x14ac:dyDescent="0.25"/>
    <row r="63" spans="1:6" ht="30.95" customHeight="1" x14ac:dyDescent="0.25">
      <c r="A63" s="14" t="s">
        <v>1351</v>
      </c>
      <c r="B63" s="14"/>
      <c r="C63" s="14"/>
      <c r="D63" s="14"/>
      <c r="E63" s="14"/>
      <c r="F63" s="14"/>
    </row>
    <row r="64" spans="1:6" ht="44.45" customHeight="1" x14ac:dyDescent="0.25">
      <c r="A64" s="14" t="s">
        <v>1352</v>
      </c>
      <c r="B64" s="14"/>
      <c r="C64" s="14"/>
      <c r="D64" s="14"/>
      <c r="E64" s="14"/>
      <c r="F64" s="14"/>
    </row>
    <row r="65" spans="1:6" ht="17.45" customHeight="1" x14ac:dyDescent="0.25">
      <c r="A65" s="14" t="s">
        <v>32</v>
      </c>
      <c r="B65" s="14"/>
      <c r="C65" s="14"/>
      <c r="D65" s="14"/>
      <c r="E65" s="14"/>
      <c r="F65" s="14"/>
    </row>
    <row r="66" spans="1:6" ht="17.45" customHeight="1" x14ac:dyDescent="0.25">
      <c r="A66" s="14" t="s">
        <v>33</v>
      </c>
      <c r="B66" s="14"/>
      <c r="C66" s="14"/>
      <c r="D66" s="14"/>
      <c r="E66" s="14"/>
      <c r="F66" s="14"/>
    </row>
  </sheetData>
  <mergeCells count="12">
    <mergeCell ref="A65:F65"/>
    <mergeCell ref="A66:F66"/>
    <mergeCell ref="A30:A38"/>
    <mergeCell ref="A39:A53"/>
    <mergeCell ref="A54:A61"/>
    <mergeCell ref="A63:F63"/>
    <mergeCell ref="A64:F64"/>
    <mergeCell ref="A1:F1"/>
    <mergeCell ref="H1:I2"/>
    <mergeCell ref="A5:A14"/>
    <mergeCell ref="A15:A16"/>
    <mergeCell ref="A17:A29"/>
  </mergeCells>
  <pageMargins left="0.7" right="0.7" top="0.75" bottom="0.75" header="0.3" footer="0.3"/>
  <pageSetup paperSize="9" orientation="portrait" horizontalDpi="300" verticalDpi="30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I13"/>
  <sheetViews>
    <sheetView workbookViewId="0"/>
  </sheetViews>
  <sheetFormatPr baseColWidth="10" defaultRowHeight="15" x14ac:dyDescent="0.25"/>
  <cols>
    <col min="1" max="1" width="55.7109375" customWidth="1"/>
    <col min="2" max="2" width="57.140625" customWidth="1"/>
    <col min="3" max="3" width="29.5703125" customWidth="1"/>
    <col min="4" max="6" width="12.7109375" customWidth="1"/>
  </cols>
  <sheetData>
    <row r="1" spans="1:9" ht="26.1" customHeight="1" x14ac:dyDescent="0.35">
      <c r="A1" s="11" t="s">
        <v>1353</v>
      </c>
      <c r="B1" s="12"/>
      <c r="C1" s="12"/>
      <c r="D1" s="12"/>
      <c r="E1" s="12"/>
      <c r="F1" s="12"/>
      <c r="H1" s="13" t="str">
        <f>HYPERLINK("#'Sommaire'!A1", "Retour sommaire")</f>
        <v>Retour sommaire</v>
      </c>
      <c r="I1" s="13"/>
    </row>
    <row r="2" spans="1:9" x14ac:dyDescent="0.25">
      <c r="H2" s="13"/>
      <c r="I2" s="13"/>
    </row>
    <row r="3" spans="1:9" ht="60" customHeight="1" x14ac:dyDescent="0.25">
      <c r="A3" s="4" t="s">
        <v>1254</v>
      </c>
      <c r="B3" s="4" t="s">
        <v>434</v>
      </c>
      <c r="C3" s="4" t="s">
        <v>1354</v>
      </c>
      <c r="D3" s="4" t="s">
        <v>5</v>
      </c>
      <c r="E3" s="4" t="s">
        <v>6</v>
      </c>
      <c r="F3" s="4" t="s">
        <v>437</v>
      </c>
    </row>
    <row r="4" spans="1:9" x14ac:dyDescent="0.25">
      <c r="A4" s="5" t="s">
        <v>8</v>
      </c>
      <c r="B4" s="5" t="s">
        <v>8</v>
      </c>
      <c r="C4" s="5" t="s">
        <v>9</v>
      </c>
      <c r="D4" s="5" t="s">
        <v>1355</v>
      </c>
      <c r="E4" s="5" t="s">
        <v>11</v>
      </c>
      <c r="F4" s="5" t="s">
        <v>842</v>
      </c>
    </row>
    <row r="5" spans="1:9" ht="18" x14ac:dyDescent="0.25">
      <c r="A5" s="15" t="s">
        <v>1356</v>
      </c>
      <c r="B5" s="6" t="s">
        <v>1357</v>
      </c>
      <c r="C5" s="8" t="s">
        <v>342</v>
      </c>
      <c r="D5" s="8" t="s">
        <v>1358</v>
      </c>
      <c r="E5" s="8" t="s">
        <v>1359</v>
      </c>
      <c r="F5" s="8" t="s">
        <v>1360</v>
      </c>
    </row>
    <row r="6" spans="1:9" ht="18" x14ac:dyDescent="0.25">
      <c r="A6" s="15" t="s">
        <v>1356</v>
      </c>
      <c r="B6" s="6" t="s">
        <v>1361</v>
      </c>
      <c r="C6" s="8" t="s">
        <v>259</v>
      </c>
      <c r="D6" s="8" t="s">
        <v>1362</v>
      </c>
      <c r="E6" s="8" t="s">
        <v>1363</v>
      </c>
      <c r="F6" s="8" t="s">
        <v>1364</v>
      </c>
    </row>
    <row r="7" spans="1:9" ht="18" x14ac:dyDescent="0.25">
      <c r="A7" s="6" t="s">
        <v>1365</v>
      </c>
      <c r="B7" s="6" t="s">
        <v>1366</v>
      </c>
      <c r="C7" s="8" t="s">
        <v>293</v>
      </c>
      <c r="D7" s="8" t="s">
        <v>1367</v>
      </c>
      <c r="E7" s="8" t="s">
        <v>1368</v>
      </c>
      <c r="F7" s="8" t="s">
        <v>1367</v>
      </c>
    </row>
    <row r="8" spans="1:9" ht="18" x14ac:dyDescent="0.25">
      <c r="A8" s="6" t="s">
        <v>64</v>
      </c>
      <c r="B8" s="6" t="s">
        <v>1369</v>
      </c>
      <c r="C8" s="8" t="s">
        <v>88</v>
      </c>
      <c r="D8" s="8" t="s">
        <v>1367</v>
      </c>
      <c r="E8" s="8" t="s">
        <v>1370</v>
      </c>
      <c r="F8" s="8" t="s">
        <v>1367</v>
      </c>
    </row>
    <row r="9" spans="1:9" ht="8.1" customHeight="1" x14ac:dyDescent="0.25"/>
    <row r="10" spans="1:9" ht="17.45" customHeight="1" x14ac:dyDescent="0.25">
      <c r="A10" s="14" t="s">
        <v>1371</v>
      </c>
      <c r="B10" s="14"/>
      <c r="C10" s="14"/>
      <c r="D10" s="14"/>
      <c r="E10" s="14"/>
      <c r="F10" s="14"/>
    </row>
    <row r="11" spans="1:9" ht="44.45" customHeight="1" x14ac:dyDescent="0.25">
      <c r="A11" s="14" t="s">
        <v>1372</v>
      </c>
      <c r="B11" s="14"/>
      <c r="C11" s="14"/>
      <c r="D11" s="14"/>
      <c r="E11" s="14"/>
      <c r="F11" s="14"/>
    </row>
    <row r="12" spans="1:9" ht="17.45" customHeight="1" x14ac:dyDescent="0.25">
      <c r="A12" s="14" t="s">
        <v>32</v>
      </c>
      <c r="B12" s="14"/>
      <c r="C12" s="14"/>
      <c r="D12" s="14"/>
      <c r="E12" s="14"/>
      <c r="F12" s="14"/>
    </row>
    <row r="13" spans="1:9" ht="17.45" customHeight="1" x14ac:dyDescent="0.25">
      <c r="A13" s="14" t="s">
        <v>33</v>
      </c>
      <c r="B13" s="14"/>
      <c r="C13" s="14"/>
      <c r="D13" s="14"/>
      <c r="E13" s="14"/>
      <c r="F13" s="14"/>
    </row>
  </sheetData>
  <mergeCells count="7">
    <mergeCell ref="A12:F12"/>
    <mergeCell ref="A13:F13"/>
    <mergeCell ref="A1:F1"/>
    <mergeCell ref="H1:I2"/>
    <mergeCell ref="A5:A6"/>
    <mergeCell ref="A10:F10"/>
    <mergeCell ref="A11:F11"/>
  </mergeCells>
  <pageMargins left="0.7" right="0.7" top="0.75" bottom="0.75" header="0.3" footer="0.3"/>
  <pageSetup paperSize="9" orientation="portrait" horizontalDpi="300" verticalDpi="30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H27"/>
  <sheetViews>
    <sheetView workbookViewId="0"/>
  </sheetViews>
  <sheetFormatPr baseColWidth="10" defaultRowHeight="15" x14ac:dyDescent="0.25"/>
  <cols>
    <col min="1" max="1" width="55.7109375" customWidth="1"/>
    <col min="2" max="2" width="29.5703125" customWidth="1"/>
    <col min="3" max="3" width="12.7109375" customWidth="1"/>
  </cols>
  <sheetData>
    <row r="1" spans="1:8" ht="42" customHeight="1" x14ac:dyDescent="0.35">
      <c r="A1" s="11" t="s">
        <v>1373</v>
      </c>
      <c r="B1" s="12"/>
      <c r="C1" s="12"/>
      <c r="G1" s="13" t="str">
        <f>HYPERLINK("#'Sommaire'!A1", "Retour sommaire")</f>
        <v>Retour sommaire</v>
      </c>
      <c r="H1" s="13"/>
    </row>
    <row r="2" spans="1:8" x14ac:dyDescent="0.25">
      <c r="G2" s="13"/>
      <c r="H2" s="13"/>
    </row>
    <row r="3" spans="1:8" ht="60" customHeight="1" x14ac:dyDescent="0.25">
      <c r="A3" s="4" t="s">
        <v>854</v>
      </c>
      <c r="B3" s="4" t="s">
        <v>1354</v>
      </c>
      <c r="C3" s="4" t="s">
        <v>6</v>
      </c>
    </row>
    <row r="4" spans="1:8" x14ac:dyDescent="0.25">
      <c r="A4" s="5" t="s">
        <v>8</v>
      </c>
      <c r="B4" s="5" t="s">
        <v>9</v>
      </c>
      <c r="C4" s="5" t="s">
        <v>11</v>
      </c>
    </row>
    <row r="5" spans="1:8" ht="18" x14ac:dyDescent="0.25">
      <c r="A5" s="6" t="s">
        <v>251</v>
      </c>
      <c r="B5" s="8" t="s">
        <v>107</v>
      </c>
      <c r="C5" s="8" t="s">
        <v>1374</v>
      </c>
    </row>
    <row r="6" spans="1:8" ht="18" x14ac:dyDescent="0.25">
      <c r="A6" s="6" t="s">
        <v>258</v>
      </c>
      <c r="B6" s="8" t="s">
        <v>259</v>
      </c>
      <c r="C6" s="8" t="s">
        <v>1057</v>
      </c>
    </row>
    <row r="7" spans="1:8" ht="18" x14ac:dyDescent="0.25">
      <c r="A7" s="6" t="s">
        <v>264</v>
      </c>
      <c r="B7" s="8" t="s">
        <v>72</v>
      </c>
      <c r="C7" s="8" t="s">
        <v>1375</v>
      </c>
    </row>
    <row r="8" spans="1:8" ht="18" x14ac:dyDescent="0.25">
      <c r="A8" s="6" t="s">
        <v>269</v>
      </c>
      <c r="B8" s="8" t="s">
        <v>270</v>
      </c>
      <c r="C8" s="8" t="s">
        <v>1376</v>
      </c>
    </row>
    <row r="9" spans="1:8" ht="18" x14ac:dyDescent="0.25">
      <c r="A9" s="6" t="s">
        <v>273</v>
      </c>
      <c r="B9" s="8" t="s">
        <v>75</v>
      </c>
      <c r="C9" s="8" t="s">
        <v>75</v>
      </c>
    </row>
    <row r="10" spans="1:8" ht="18" x14ac:dyDescent="0.25">
      <c r="A10" s="6" t="s">
        <v>274</v>
      </c>
      <c r="B10" s="8" t="s">
        <v>1046</v>
      </c>
      <c r="C10" s="8" t="s">
        <v>1377</v>
      </c>
    </row>
    <row r="11" spans="1:8" ht="18" x14ac:dyDescent="0.25">
      <c r="A11" s="6" t="s">
        <v>279</v>
      </c>
      <c r="B11" s="8" t="s">
        <v>75</v>
      </c>
      <c r="C11" s="8" t="s">
        <v>75</v>
      </c>
    </row>
    <row r="12" spans="1:8" ht="18" x14ac:dyDescent="0.25">
      <c r="A12" s="6" t="s">
        <v>280</v>
      </c>
      <c r="B12" s="8" t="s">
        <v>67</v>
      </c>
      <c r="C12" s="8" t="s">
        <v>1334</v>
      </c>
    </row>
    <row r="13" spans="1:8" ht="18" x14ac:dyDescent="0.25">
      <c r="A13" s="6" t="s">
        <v>285</v>
      </c>
      <c r="B13" s="8" t="s">
        <v>286</v>
      </c>
      <c r="C13" s="8" t="s">
        <v>1378</v>
      </c>
    </row>
    <row r="14" spans="1:8" ht="18" x14ac:dyDescent="0.25">
      <c r="A14" s="6" t="s">
        <v>292</v>
      </c>
      <c r="B14" s="8" t="s">
        <v>91</v>
      </c>
      <c r="C14" s="8" t="s">
        <v>1379</v>
      </c>
    </row>
    <row r="15" spans="1:8" ht="18" x14ac:dyDescent="0.25">
      <c r="A15" s="6" t="s">
        <v>295</v>
      </c>
      <c r="B15" s="8" t="s">
        <v>79</v>
      </c>
      <c r="C15" s="8" t="s">
        <v>1380</v>
      </c>
    </row>
    <row r="16" spans="1:8" ht="18" x14ac:dyDescent="0.25">
      <c r="A16" s="6" t="s">
        <v>297</v>
      </c>
      <c r="B16" s="8" t="s">
        <v>331</v>
      </c>
      <c r="C16" s="8" t="s">
        <v>1381</v>
      </c>
    </row>
    <row r="17" spans="1:3" ht="18" x14ac:dyDescent="0.25">
      <c r="A17" s="6" t="s">
        <v>302</v>
      </c>
      <c r="B17" s="8" t="s">
        <v>999</v>
      </c>
      <c r="C17" s="8" t="s">
        <v>1382</v>
      </c>
    </row>
    <row r="18" spans="1:3" ht="18" x14ac:dyDescent="0.25">
      <c r="A18" s="6" t="s">
        <v>309</v>
      </c>
      <c r="B18" s="8" t="s">
        <v>68</v>
      </c>
      <c r="C18" s="8" t="s">
        <v>1383</v>
      </c>
    </row>
    <row r="19" spans="1:3" ht="18" x14ac:dyDescent="0.25">
      <c r="A19" s="6" t="s">
        <v>238</v>
      </c>
      <c r="B19" s="8" t="s">
        <v>74</v>
      </c>
      <c r="C19" s="8" t="s">
        <v>1384</v>
      </c>
    </row>
    <row r="20" spans="1:3" ht="18" x14ac:dyDescent="0.25">
      <c r="A20" s="6" t="s">
        <v>316</v>
      </c>
      <c r="B20" s="8" t="s">
        <v>84</v>
      </c>
      <c r="C20" s="8" t="s">
        <v>1385</v>
      </c>
    </row>
    <row r="21" spans="1:3" ht="18" x14ac:dyDescent="0.25">
      <c r="A21" s="6" t="s">
        <v>291</v>
      </c>
      <c r="B21" s="8" t="s">
        <v>108</v>
      </c>
      <c r="C21" s="8" t="s">
        <v>1318</v>
      </c>
    </row>
    <row r="22" spans="1:3" ht="18" x14ac:dyDescent="0.25">
      <c r="A22" s="7" t="s">
        <v>134</v>
      </c>
      <c r="B22" s="9" t="s">
        <v>1386</v>
      </c>
      <c r="C22" s="9" t="s">
        <v>1387</v>
      </c>
    </row>
    <row r="23" spans="1:3" ht="8.1" customHeight="1" x14ac:dyDescent="0.25"/>
    <row r="24" spans="1:3" ht="30.95" customHeight="1" x14ac:dyDescent="0.25">
      <c r="A24" s="14" t="s">
        <v>1388</v>
      </c>
      <c r="B24" s="14"/>
      <c r="C24" s="14"/>
    </row>
    <row r="25" spans="1:3" ht="57.95" customHeight="1" x14ac:dyDescent="0.25">
      <c r="A25" s="14" t="s">
        <v>1389</v>
      </c>
      <c r="B25" s="14"/>
      <c r="C25" s="14"/>
    </row>
    <row r="26" spans="1:3" ht="17.45" customHeight="1" x14ac:dyDescent="0.25">
      <c r="A26" s="14" t="s">
        <v>32</v>
      </c>
      <c r="B26" s="14"/>
      <c r="C26" s="14"/>
    </row>
    <row r="27" spans="1:3" ht="17.45" customHeight="1" x14ac:dyDescent="0.25">
      <c r="A27" s="14" t="s">
        <v>33</v>
      </c>
      <c r="B27" s="14"/>
      <c r="C27" s="14"/>
    </row>
  </sheetData>
  <mergeCells count="6">
    <mergeCell ref="A27:C27"/>
    <mergeCell ref="A1:C1"/>
    <mergeCell ref="G1:H2"/>
    <mergeCell ref="A24:C24"/>
    <mergeCell ref="A25:C25"/>
    <mergeCell ref="A26:C26"/>
  </mergeCells>
  <pageMargins left="0.7" right="0.7" top="0.75" bottom="0.75" header="0.3" footer="0.3"/>
  <pageSetup paperSize="9" orientation="portrait" horizontalDpi="300" verticalDpi="30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H15"/>
  <sheetViews>
    <sheetView workbookViewId="0"/>
  </sheetViews>
  <sheetFormatPr baseColWidth="10" defaultRowHeight="15" x14ac:dyDescent="0.25"/>
  <cols>
    <col min="1" max="1" width="55.7109375" customWidth="1"/>
    <col min="2" max="2" width="34.28515625" customWidth="1"/>
    <col min="3" max="3" width="15.140625" customWidth="1"/>
    <col min="4" max="4" width="17.5703125" customWidth="1"/>
  </cols>
  <sheetData>
    <row r="1" spans="1:8" ht="26.1" customHeight="1" x14ac:dyDescent="0.35">
      <c r="A1" s="11" t="s">
        <v>1390</v>
      </c>
      <c r="B1" s="12"/>
      <c r="C1" s="12"/>
      <c r="D1" s="12"/>
      <c r="G1" s="13" t="str">
        <f>HYPERLINK("#'Sommaire'!A1", "Retour sommaire")</f>
        <v>Retour sommaire</v>
      </c>
      <c r="H1" s="13"/>
    </row>
    <row r="2" spans="1:8" x14ac:dyDescent="0.25">
      <c r="G2" s="13"/>
      <c r="H2" s="13"/>
    </row>
    <row r="3" spans="1:8" ht="60" customHeight="1" x14ac:dyDescent="0.25">
      <c r="A3" s="4" t="s">
        <v>3</v>
      </c>
      <c r="B3" s="4" t="s">
        <v>1391</v>
      </c>
      <c r="C3" s="4" t="s">
        <v>1392</v>
      </c>
      <c r="D3" s="4" t="s">
        <v>1393</v>
      </c>
    </row>
    <row r="4" spans="1:8" x14ac:dyDescent="0.25">
      <c r="A4" s="5" t="s">
        <v>8</v>
      </c>
      <c r="B4" s="5" t="s">
        <v>9</v>
      </c>
      <c r="C4" s="5" t="s">
        <v>58</v>
      </c>
      <c r="D4" s="5" t="s">
        <v>58</v>
      </c>
    </row>
    <row r="5" spans="1:8" ht="18" x14ac:dyDescent="0.25">
      <c r="A5" s="6" t="s">
        <v>1394</v>
      </c>
      <c r="B5" s="8" t="s">
        <v>329</v>
      </c>
      <c r="C5" s="8" t="s">
        <v>891</v>
      </c>
      <c r="D5" s="8" t="s">
        <v>1395</v>
      </c>
    </row>
    <row r="6" spans="1:8" ht="18" x14ac:dyDescent="0.25">
      <c r="A6" s="6" t="s">
        <v>1396</v>
      </c>
      <c r="B6" s="8" t="s">
        <v>125</v>
      </c>
      <c r="C6" s="8" t="s">
        <v>73</v>
      </c>
      <c r="D6" s="8" t="s">
        <v>107</v>
      </c>
    </row>
    <row r="7" spans="1:8" ht="36" x14ac:dyDescent="0.25">
      <c r="A7" s="6" t="s">
        <v>1397</v>
      </c>
      <c r="B7" s="8" t="s">
        <v>69</v>
      </c>
      <c r="C7" s="8" t="s">
        <v>69</v>
      </c>
      <c r="D7" s="8" t="s">
        <v>1398</v>
      </c>
    </row>
    <row r="8" spans="1:8" ht="18" x14ac:dyDescent="0.25">
      <c r="A8" s="6" t="s">
        <v>1399</v>
      </c>
      <c r="B8" s="8" t="s">
        <v>75</v>
      </c>
      <c r="C8" s="8" t="s">
        <v>75</v>
      </c>
      <c r="D8" s="8" t="s">
        <v>75</v>
      </c>
    </row>
    <row r="9" spans="1:8" ht="18" x14ac:dyDescent="0.25">
      <c r="A9" s="6" t="s">
        <v>50</v>
      </c>
      <c r="B9" s="8" t="s">
        <v>103</v>
      </c>
      <c r="C9" s="8" t="s">
        <v>122</v>
      </c>
      <c r="D9" s="8" t="s">
        <v>1400</v>
      </c>
    </row>
    <row r="10" spans="1:8" ht="18" x14ac:dyDescent="0.25">
      <c r="A10" s="6" t="s">
        <v>1401</v>
      </c>
      <c r="B10" s="8" t="s">
        <v>75</v>
      </c>
      <c r="C10" s="8" t="s">
        <v>75</v>
      </c>
      <c r="D10" s="8" t="s">
        <v>75</v>
      </c>
    </row>
    <row r="11" spans="1:8" ht="36" x14ac:dyDescent="0.25">
      <c r="A11" s="6" t="s">
        <v>1402</v>
      </c>
      <c r="B11" s="8" t="s">
        <v>69</v>
      </c>
      <c r="C11" s="8" t="s">
        <v>69</v>
      </c>
      <c r="D11" s="8" t="s">
        <v>1403</v>
      </c>
    </row>
    <row r="12" spans="1:8" ht="8.1" customHeight="1" x14ac:dyDescent="0.25"/>
    <row r="13" spans="1:8" ht="17.45" customHeight="1" x14ac:dyDescent="0.25">
      <c r="A13" s="14" t="s">
        <v>1404</v>
      </c>
      <c r="B13" s="14"/>
      <c r="C13" s="14"/>
      <c r="D13" s="14"/>
    </row>
    <row r="14" spans="1:8" ht="17.45" customHeight="1" x14ac:dyDescent="0.25">
      <c r="A14" s="14" t="s">
        <v>32</v>
      </c>
      <c r="B14" s="14"/>
      <c r="C14" s="14"/>
      <c r="D14" s="14"/>
    </row>
    <row r="15" spans="1:8" ht="17.45" customHeight="1" x14ac:dyDescent="0.25">
      <c r="A15" s="14" t="s">
        <v>33</v>
      </c>
      <c r="B15" s="14"/>
      <c r="C15" s="14"/>
      <c r="D15" s="14"/>
    </row>
  </sheetData>
  <mergeCells count="5">
    <mergeCell ref="A1:D1"/>
    <mergeCell ref="G1:H2"/>
    <mergeCell ref="A13:D13"/>
    <mergeCell ref="A14:D14"/>
    <mergeCell ref="A15:D15"/>
  </mergeCells>
  <pageMargins left="0.7" right="0.7" top="0.75" bottom="0.75" header="0.3" footer="0.3"/>
  <pageSetup paperSize="9" orientation="portrait" horizontalDpi="300" verticalDpi="30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H21"/>
  <sheetViews>
    <sheetView workbookViewId="0"/>
  </sheetViews>
  <sheetFormatPr baseColWidth="10" defaultRowHeight="15" x14ac:dyDescent="0.25"/>
  <cols>
    <col min="1" max="1" width="55.7109375" customWidth="1"/>
    <col min="2" max="2" width="24.7109375" customWidth="1"/>
    <col min="3" max="3" width="12.7109375" customWidth="1"/>
    <col min="4" max="4" width="13.85546875" customWidth="1"/>
  </cols>
  <sheetData>
    <row r="1" spans="1:8" ht="26.1" customHeight="1" x14ac:dyDescent="0.35">
      <c r="A1" s="11" t="s">
        <v>1405</v>
      </c>
      <c r="B1" s="12"/>
      <c r="C1" s="12"/>
      <c r="D1" s="12"/>
      <c r="G1" s="13" t="str">
        <f>HYPERLINK("#'Sommaire'!A1", "Retour sommaire")</f>
        <v>Retour sommaire</v>
      </c>
      <c r="H1" s="13"/>
    </row>
    <row r="2" spans="1:8" ht="12" customHeight="1" x14ac:dyDescent="0.25">
      <c r="G2" s="13"/>
      <c r="H2" s="13"/>
    </row>
    <row r="3" spans="1:8" ht="15.75" x14ac:dyDescent="0.25">
      <c r="D3" s="10" t="s">
        <v>1406</v>
      </c>
    </row>
    <row r="4" spans="1:8" ht="60" customHeight="1" x14ac:dyDescent="0.25">
      <c r="A4" s="4" t="s">
        <v>194</v>
      </c>
      <c r="B4" s="4" t="s">
        <v>153</v>
      </c>
      <c r="C4" s="4" t="s">
        <v>437</v>
      </c>
      <c r="D4" s="4" t="s">
        <v>1407</v>
      </c>
    </row>
    <row r="5" spans="1:8" ht="18" x14ac:dyDescent="0.25">
      <c r="A5" s="6" t="s">
        <v>251</v>
      </c>
      <c r="B5" s="8" t="s">
        <v>293</v>
      </c>
      <c r="C5" s="8" t="s">
        <v>1408</v>
      </c>
      <c r="D5" s="8" t="s">
        <v>1409</v>
      </c>
    </row>
    <row r="6" spans="1:8" ht="18" x14ac:dyDescent="0.25">
      <c r="A6" s="6" t="s">
        <v>258</v>
      </c>
      <c r="B6" s="8" t="s">
        <v>398</v>
      </c>
      <c r="C6" s="8" t="s">
        <v>1410</v>
      </c>
      <c r="D6" s="8" t="s">
        <v>73</v>
      </c>
    </row>
    <row r="7" spans="1:8" ht="18" x14ac:dyDescent="0.25">
      <c r="A7" s="6" t="s">
        <v>264</v>
      </c>
      <c r="B7" s="8" t="s">
        <v>127</v>
      </c>
      <c r="C7" s="8" t="s">
        <v>1411</v>
      </c>
      <c r="D7" s="8" t="s">
        <v>1412</v>
      </c>
    </row>
    <row r="8" spans="1:8" ht="18" x14ac:dyDescent="0.25">
      <c r="A8" s="6" t="s">
        <v>269</v>
      </c>
      <c r="B8" s="8" t="s">
        <v>75</v>
      </c>
      <c r="C8" s="8" t="s">
        <v>75</v>
      </c>
      <c r="D8" s="8" t="s">
        <v>75</v>
      </c>
    </row>
    <row r="9" spans="1:8" ht="18" x14ac:dyDescent="0.25">
      <c r="A9" s="6" t="s">
        <v>274</v>
      </c>
      <c r="B9" s="8" t="s">
        <v>79</v>
      </c>
      <c r="C9" s="8" t="s">
        <v>1413</v>
      </c>
      <c r="D9" s="8" t="s">
        <v>772</v>
      </c>
    </row>
    <row r="10" spans="1:8" ht="18" x14ac:dyDescent="0.25">
      <c r="A10" s="6" t="s">
        <v>285</v>
      </c>
      <c r="B10" s="8" t="s">
        <v>127</v>
      </c>
      <c r="C10" s="8" t="s">
        <v>1414</v>
      </c>
      <c r="D10" s="8" t="s">
        <v>1415</v>
      </c>
    </row>
    <row r="11" spans="1:8" ht="18" x14ac:dyDescent="0.25">
      <c r="A11" s="6" t="s">
        <v>292</v>
      </c>
      <c r="B11" s="8" t="s">
        <v>75</v>
      </c>
      <c r="C11" s="8" t="s">
        <v>75</v>
      </c>
      <c r="D11" s="8" t="s">
        <v>75</v>
      </c>
    </row>
    <row r="12" spans="1:8" ht="18" x14ac:dyDescent="0.25">
      <c r="A12" s="6" t="s">
        <v>297</v>
      </c>
      <c r="B12" s="8" t="s">
        <v>127</v>
      </c>
      <c r="C12" s="8" t="s">
        <v>1416</v>
      </c>
      <c r="D12" s="8" t="s">
        <v>237</v>
      </c>
    </row>
    <row r="13" spans="1:8" ht="18" x14ac:dyDescent="0.25">
      <c r="A13" s="6" t="s">
        <v>302</v>
      </c>
      <c r="B13" s="8" t="s">
        <v>485</v>
      </c>
      <c r="C13" s="8" t="s">
        <v>695</v>
      </c>
      <c r="D13" s="8" t="s">
        <v>73</v>
      </c>
    </row>
    <row r="14" spans="1:8" ht="18" x14ac:dyDescent="0.25">
      <c r="A14" s="6" t="s">
        <v>309</v>
      </c>
      <c r="B14" s="8" t="s">
        <v>76</v>
      </c>
      <c r="C14" s="8" t="s">
        <v>1417</v>
      </c>
      <c r="D14" s="8" t="s">
        <v>73</v>
      </c>
    </row>
    <row r="15" spans="1:8" ht="18" x14ac:dyDescent="0.25">
      <c r="A15" s="6" t="s">
        <v>316</v>
      </c>
      <c r="B15" s="8" t="s">
        <v>88</v>
      </c>
      <c r="C15" s="8" t="s">
        <v>1418</v>
      </c>
      <c r="D15" s="8" t="s">
        <v>1419</v>
      </c>
    </row>
    <row r="16" spans="1:8" ht="18" x14ac:dyDescent="0.25">
      <c r="A16" s="6" t="s">
        <v>291</v>
      </c>
      <c r="B16" s="8" t="s">
        <v>75</v>
      </c>
      <c r="C16" s="8" t="s">
        <v>75</v>
      </c>
      <c r="D16" s="8" t="s">
        <v>75</v>
      </c>
    </row>
    <row r="17" spans="1:4" ht="18" x14ac:dyDescent="0.25">
      <c r="A17" s="7" t="s">
        <v>185</v>
      </c>
      <c r="B17" s="9" t="s">
        <v>1420</v>
      </c>
      <c r="C17" s="9" t="s">
        <v>493</v>
      </c>
      <c r="D17" s="9" t="s">
        <v>73</v>
      </c>
    </row>
    <row r="18" spans="1:4" ht="8.1" customHeight="1" x14ac:dyDescent="0.25"/>
    <row r="19" spans="1:4" ht="30.95" customHeight="1" x14ac:dyDescent="0.25">
      <c r="A19" s="14" t="s">
        <v>1421</v>
      </c>
      <c r="B19" s="14"/>
      <c r="C19" s="14"/>
      <c r="D19" s="14"/>
    </row>
    <row r="20" spans="1:4" ht="17.45" customHeight="1" x14ac:dyDescent="0.25">
      <c r="A20" s="14" t="s">
        <v>32</v>
      </c>
      <c r="B20" s="14"/>
      <c r="C20" s="14"/>
      <c r="D20" s="14"/>
    </row>
    <row r="21" spans="1:4" ht="17.45" customHeight="1" x14ac:dyDescent="0.25">
      <c r="A21" s="14" t="s">
        <v>33</v>
      </c>
      <c r="B21" s="14"/>
      <c r="C21" s="14"/>
      <c r="D21" s="14"/>
    </row>
  </sheetData>
  <mergeCells count="5">
    <mergeCell ref="A1:D1"/>
    <mergeCell ref="G1:H2"/>
    <mergeCell ref="A19:D19"/>
    <mergeCell ref="A20:D20"/>
    <mergeCell ref="A21:D21"/>
  </mergeCells>
  <pageMargins left="0.7" right="0.7" top="0.75" bottom="0.75" header="0.3" footer="0.3"/>
  <pageSetup paperSize="9" orientation="portrait" horizontalDpi="300" verticalDpi="30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H20"/>
  <sheetViews>
    <sheetView workbookViewId="0"/>
  </sheetViews>
  <sheetFormatPr baseColWidth="10" defaultRowHeight="15" x14ac:dyDescent="0.25"/>
  <cols>
    <col min="1" max="1" width="55.7109375" customWidth="1"/>
    <col min="2" max="2" width="24.7109375" customWidth="1"/>
    <col min="3" max="3" width="12.7109375" customWidth="1"/>
    <col min="4" max="4" width="13.85546875" customWidth="1"/>
  </cols>
  <sheetData>
    <row r="1" spans="1:8" ht="42" customHeight="1" x14ac:dyDescent="0.35">
      <c r="A1" s="11" t="s">
        <v>1422</v>
      </c>
      <c r="B1" s="12"/>
      <c r="C1" s="12"/>
      <c r="D1" s="12"/>
      <c r="G1" s="13" t="str">
        <f>HYPERLINK("#'Sommaire'!A1", "Retour sommaire")</f>
        <v>Retour sommaire</v>
      </c>
      <c r="H1" s="13"/>
    </row>
    <row r="2" spans="1:8" ht="12" customHeight="1" x14ac:dyDescent="0.25">
      <c r="G2" s="13"/>
      <c r="H2" s="13"/>
    </row>
    <row r="3" spans="1:8" ht="15.75" x14ac:dyDescent="0.25">
      <c r="D3" s="10" t="s">
        <v>1406</v>
      </c>
    </row>
    <row r="4" spans="1:8" ht="60" customHeight="1" x14ac:dyDescent="0.25">
      <c r="A4" s="4" t="s">
        <v>194</v>
      </c>
      <c r="B4" s="4" t="s">
        <v>153</v>
      </c>
      <c r="C4" s="4" t="s">
        <v>437</v>
      </c>
      <c r="D4" s="4" t="s">
        <v>1407</v>
      </c>
    </row>
    <row r="5" spans="1:8" ht="18" x14ac:dyDescent="0.25">
      <c r="A5" s="6" t="s">
        <v>251</v>
      </c>
      <c r="B5" s="8" t="s">
        <v>76</v>
      </c>
      <c r="C5" s="8" t="s">
        <v>1423</v>
      </c>
      <c r="D5" s="8" t="s">
        <v>1424</v>
      </c>
    </row>
    <row r="6" spans="1:8" ht="18" x14ac:dyDescent="0.25">
      <c r="A6" s="6" t="s">
        <v>258</v>
      </c>
      <c r="B6" s="8" t="s">
        <v>67</v>
      </c>
      <c r="C6" s="8" t="s">
        <v>1425</v>
      </c>
      <c r="D6" s="8" t="s">
        <v>91</v>
      </c>
    </row>
    <row r="7" spans="1:8" ht="18" x14ac:dyDescent="0.25">
      <c r="A7" s="6" t="s">
        <v>264</v>
      </c>
      <c r="B7" s="8" t="s">
        <v>108</v>
      </c>
      <c r="C7" s="8" t="s">
        <v>1426</v>
      </c>
      <c r="D7" s="8" t="s">
        <v>1427</v>
      </c>
    </row>
    <row r="8" spans="1:8" ht="18" x14ac:dyDescent="0.25">
      <c r="A8" s="6" t="s">
        <v>269</v>
      </c>
      <c r="B8" s="8" t="s">
        <v>108</v>
      </c>
      <c r="C8" s="8" t="s">
        <v>1428</v>
      </c>
      <c r="D8" s="8" t="s">
        <v>127</v>
      </c>
    </row>
    <row r="9" spans="1:8" ht="18" x14ac:dyDescent="0.25">
      <c r="A9" s="6" t="s">
        <v>274</v>
      </c>
      <c r="B9" s="8" t="s">
        <v>125</v>
      </c>
      <c r="C9" s="8" t="s">
        <v>1429</v>
      </c>
      <c r="D9" s="8" t="s">
        <v>79</v>
      </c>
    </row>
    <row r="10" spans="1:8" ht="18" x14ac:dyDescent="0.25">
      <c r="A10" s="6" t="s">
        <v>285</v>
      </c>
      <c r="B10" s="8" t="s">
        <v>75</v>
      </c>
      <c r="C10" s="8" t="s">
        <v>75</v>
      </c>
      <c r="D10" s="8" t="s">
        <v>75</v>
      </c>
    </row>
    <row r="11" spans="1:8" ht="18" x14ac:dyDescent="0.25">
      <c r="A11" s="6" t="s">
        <v>297</v>
      </c>
      <c r="B11" s="8" t="s">
        <v>91</v>
      </c>
      <c r="C11" s="8" t="s">
        <v>1430</v>
      </c>
      <c r="D11" s="8" t="s">
        <v>79</v>
      </c>
    </row>
    <row r="12" spans="1:8" ht="18" x14ac:dyDescent="0.25">
      <c r="A12" s="6" t="s">
        <v>302</v>
      </c>
      <c r="B12" s="8" t="s">
        <v>85</v>
      </c>
      <c r="C12" s="8" t="s">
        <v>1431</v>
      </c>
      <c r="D12" s="8" t="s">
        <v>1432</v>
      </c>
    </row>
    <row r="13" spans="1:8" ht="18" x14ac:dyDescent="0.25">
      <c r="A13" s="6" t="s">
        <v>309</v>
      </c>
      <c r="B13" s="8" t="s">
        <v>1217</v>
      </c>
      <c r="C13" s="8" t="s">
        <v>1433</v>
      </c>
      <c r="D13" s="8" t="s">
        <v>1434</v>
      </c>
    </row>
    <row r="14" spans="1:8" ht="18" x14ac:dyDescent="0.25">
      <c r="A14" s="6" t="s">
        <v>316</v>
      </c>
      <c r="B14" s="8" t="s">
        <v>79</v>
      </c>
      <c r="C14" s="8" t="s">
        <v>1435</v>
      </c>
      <c r="D14" s="8" t="s">
        <v>1432</v>
      </c>
    </row>
    <row r="15" spans="1:8" ht="18" x14ac:dyDescent="0.25">
      <c r="A15" s="6" t="s">
        <v>291</v>
      </c>
      <c r="B15" s="8" t="s">
        <v>75</v>
      </c>
      <c r="C15" s="8" t="s">
        <v>75</v>
      </c>
      <c r="D15" s="8" t="s">
        <v>75</v>
      </c>
    </row>
    <row r="16" spans="1:8" ht="18" x14ac:dyDescent="0.25">
      <c r="A16" s="7" t="s">
        <v>185</v>
      </c>
      <c r="B16" s="9" t="s">
        <v>472</v>
      </c>
      <c r="C16" s="9" t="s">
        <v>1436</v>
      </c>
      <c r="D16" s="9" t="s">
        <v>1432</v>
      </c>
    </row>
    <row r="17" spans="1:4" ht="8.1" customHeight="1" x14ac:dyDescent="0.25"/>
    <row r="18" spans="1:4" ht="30.95" customHeight="1" x14ac:dyDescent="0.25">
      <c r="A18" s="14" t="s">
        <v>1437</v>
      </c>
      <c r="B18" s="14"/>
      <c r="C18" s="14"/>
      <c r="D18" s="14"/>
    </row>
    <row r="19" spans="1:4" ht="17.45" customHeight="1" x14ac:dyDescent="0.25">
      <c r="A19" s="14" t="s">
        <v>32</v>
      </c>
      <c r="B19" s="14"/>
      <c r="C19" s="14"/>
      <c r="D19" s="14"/>
    </row>
    <row r="20" spans="1:4" ht="17.45" customHeight="1" x14ac:dyDescent="0.25">
      <c r="A20" s="14" t="s">
        <v>33</v>
      </c>
      <c r="B20" s="14"/>
      <c r="C20" s="14"/>
      <c r="D20" s="14"/>
    </row>
  </sheetData>
  <mergeCells count="5">
    <mergeCell ref="A1:D1"/>
    <mergeCell ref="G1:H2"/>
    <mergeCell ref="A18:D18"/>
    <mergeCell ref="A19:D19"/>
    <mergeCell ref="A20:D20"/>
  </mergeCells>
  <pageMargins left="0.7" right="0.7" top="0.75" bottom="0.75" header="0.3" footer="0.3"/>
  <pageSetup paperSize="9" orientation="portrait" horizontalDpi="300" verticalDpi="30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H15"/>
  <sheetViews>
    <sheetView workbookViewId="0"/>
  </sheetViews>
  <sheetFormatPr baseColWidth="10" defaultRowHeight="15" x14ac:dyDescent="0.25"/>
  <cols>
    <col min="1" max="1" width="55.7109375" customWidth="1"/>
    <col min="2" max="2" width="29.5703125" customWidth="1"/>
    <col min="3" max="3" width="25.85546875" customWidth="1"/>
    <col min="4" max="4" width="23.5703125" customWidth="1"/>
  </cols>
  <sheetData>
    <row r="1" spans="1:8" ht="26.1" customHeight="1" x14ac:dyDescent="0.35">
      <c r="A1" s="11" t="s">
        <v>1438</v>
      </c>
      <c r="B1" s="12"/>
      <c r="C1" s="12"/>
      <c r="D1" s="12"/>
      <c r="G1" s="13" t="str">
        <f>HYPERLINK("#'Sommaire'!A1", "Retour sommaire")</f>
        <v>Retour sommaire</v>
      </c>
      <c r="H1" s="13"/>
    </row>
    <row r="2" spans="1:8" ht="12" customHeight="1" x14ac:dyDescent="0.25">
      <c r="G2" s="13"/>
      <c r="H2" s="13"/>
    </row>
    <row r="3" spans="1:8" ht="15.75" x14ac:dyDescent="0.25">
      <c r="D3" s="10" t="s">
        <v>853</v>
      </c>
    </row>
    <row r="4" spans="1:8" ht="60" customHeight="1" x14ac:dyDescent="0.25">
      <c r="A4" s="4" t="s">
        <v>1439</v>
      </c>
      <c r="B4" s="4" t="s">
        <v>1440</v>
      </c>
      <c r="C4" s="4" t="s">
        <v>1196</v>
      </c>
      <c r="D4" s="4" t="s">
        <v>64</v>
      </c>
    </row>
    <row r="5" spans="1:8" ht="18" x14ac:dyDescent="0.25">
      <c r="A5" s="6" t="s">
        <v>1441</v>
      </c>
      <c r="B5" s="8">
        <v>278</v>
      </c>
      <c r="C5" s="8">
        <v>139</v>
      </c>
      <c r="D5" s="8">
        <v>25</v>
      </c>
    </row>
    <row r="6" spans="1:8" ht="36" x14ac:dyDescent="0.25">
      <c r="A6" s="6" t="s">
        <v>1442</v>
      </c>
      <c r="B6" s="8">
        <v>15</v>
      </c>
      <c r="C6" s="8">
        <v>40</v>
      </c>
      <c r="D6" s="8">
        <v>3</v>
      </c>
    </row>
    <row r="7" spans="1:8" ht="36" x14ac:dyDescent="0.25">
      <c r="A7" s="6" t="s">
        <v>1443</v>
      </c>
      <c r="B7" s="8">
        <v>10</v>
      </c>
      <c r="C7" s="8">
        <v>30</v>
      </c>
      <c r="D7" s="8">
        <v>4</v>
      </c>
    </row>
    <row r="8" spans="1:8" ht="18" x14ac:dyDescent="0.25">
      <c r="A8" s="6" t="s">
        <v>1444</v>
      </c>
      <c r="B8" s="8">
        <v>7</v>
      </c>
      <c r="C8" s="8">
        <v>3</v>
      </c>
      <c r="D8" s="8">
        <v>1</v>
      </c>
    </row>
    <row r="9" spans="1:8" ht="18" x14ac:dyDescent="0.25">
      <c r="A9" s="6" t="s">
        <v>1445</v>
      </c>
      <c r="B9" s="8">
        <v>27</v>
      </c>
      <c r="C9" s="8">
        <v>9</v>
      </c>
      <c r="D9" s="8">
        <v>0</v>
      </c>
    </row>
    <row r="10" spans="1:8" ht="18" x14ac:dyDescent="0.25">
      <c r="A10" s="7" t="s">
        <v>134</v>
      </c>
      <c r="B10" s="9">
        <v>336</v>
      </c>
      <c r="C10" s="9">
        <v>222</v>
      </c>
      <c r="D10" s="9">
        <v>33</v>
      </c>
    </row>
    <row r="11" spans="1:8" ht="8.1" customHeight="1" x14ac:dyDescent="0.25"/>
    <row r="12" spans="1:8" ht="30.95" customHeight="1" x14ac:dyDescent="0.25">
      <c r="A12" s="14" t="s">
        <v>1446</v>
      </c>
      <c r="B12" s="14"/>
      <c r="C12" s="14"/>
      <c r="D12" s="14"/>
    </row>
    <row r="13" spans="1:8" ht="44.45" customHeight="1" x14ac:dyDescent="0.25">
      <c r="A13" s="14" t="s">
        <v>1447</v>
      </c>
      <c r="B13" s="14"/>
      <c r="C13" s="14"/>
      <c r="D13" s="14"/>
    </row>
    <row r="14" spans="1:8" ht="17.45" customHeight="1" x14ac:dyDescent="0.25">
      <c r="A14" s="14" t="s">
        <v>32</v>
      </c>
      <c r="B14" s="14"/>
      <c r="C14" s="14"/>
      <c r="D14" s="14"/>
    </row>
    <row r="15" spans="1:8" ht="17.45" customHeight="1" x14ac:dyDescent="0.25">
      <c r="A15" s="14" t="s">
        <v>33</v>
      </c>
      <c r="B15" s="14"/>
      <c r="C15" s="14"/>
      <c r="D15" s="14"/>
    </row>
  </sheetData>
  <mergeCells count="6">
    <mergeCell ref="A15:D15"/>
    <mergeCell ref="A1:D1"/>
    <mergeCell ref="G1:H2"/>
    <mergeCell ref="A12:D12"/>
    <mergeCell ref="A13:D13"/>
    <mergeCell ref="A14:D14"/>
  </mergeCells>
  <pageMargins left="0.7" right="0.7" top="0.75" bottom="0.75" header="0.3" footer="0.3"/>
  <pageSetup paperSize="9" orientation="portrait" horizontalDpi="300" verticalDpi="30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H13"/>
  <sheetViews>
    <sheetView workbookViewId="0"/>
  </sheetViews>
  <sheetFormatPr baseColWidth="10" defaultRowHeight="15" x14ac:dyDescent="0.25"/>
  <cols>
    <col min="1" max="1" width="55.7109375" customWidth="1"/>
    <col min="2" max="2" width="29.5703125" customWidth="1"/>
    <col min="3" max="5" width="12.7109375" customWidth="1"/>
  </cols>
  <sheetData>
    <row r="1" spans="1:8" ht="26.1" customHeight="1" x14ac:dyDescent="0.35">
      <c r="A1" s="11" t="s">
        <v>1449</v>
      </c>
      <c r="B1" s="12"/>
      <c r="C1" s="12"/>
      <c r="D1" s="12"/>
      <c r="E1" s="12"/>
      <c r="G1" s="13" t="str">
        <f>HYPERLINK("#'Sommaire'!A1", "Retour sommaire")</f>
        <v>Retour sommaire</v>
      </c>
      <c r="H1" s="13"/>
    </row>
    <row r="2" spans="1:8" x14ac:dyDescent="0.25">
      <c r="G2" s="13"/>
      <c r="H2" s="13"/>
    </row>
    <row r="3" spans="1:8" ht="60" customHeight="1" x14ac:dyDescent="0.25">
      <c r="A3" s="4" t="s">
        <v>3</v>
      </c>
      <c r="B3" s="4" t="s">
        <v>1354</v>
      </c>
      <c r="C3" s="4" t="s">
        <v>5</v>
      </c>
      <c r="D3" s="4" t="s">
        <v>6</v>
      </c>
      <c r="E3" s="4" t="s">
        <v>437</v>
      </c>
    </row>
    <row r="4" spans="1:8" ht="30" x14ac:dyDescent="0.25">
      <c r="A4" s="5" t="s">
        <v>8</v>
      </c>
      <c r="B4" s="5" t="s">
        <v>9</v>
      </c>
      <c r="C4" s="5" t="s">
        <v>10</v>
      </c>
      <c r="D4" s="5" t="s">
        <v>11</v>
      </c>
      <c r="E4" s="5" t="s">
        <v>12</v>
      </c>
    </row>
    <row r="5" spans="1:8" ht="18" x14ac:dyDescent="0.25">
      <c r="A5" s="6" t="s">
        <v>1450</v>
      </c>
      <c r="B5" s="8" t="s">
        <v>1066</v>
      </c>
      <c r="C5" s="8" t="s">
        <v>1451</v>
      </c>
      <c r="D5" s="8" t="s">
        <v>1452</v>
      </c>
      <c r="E5" s="8" t="s">
        <v>1453</v>
      </c>
    </row>
    <row r="6" spans="1:8" ht="18" x14ac:dyDescent="0.25">
      <c r="A6" s="6" t="s">
        <v>1454</v>
      </c>
      <c r="B6" s="8" t="s">
        <v>298</v>
      </c>
      <c r="C6" s="8" t="s">
        <v>1455</v>
      </c>
      <c r="D6" s="8" t="s">
        <v>1456</v>
      </c>
      <c r="E6" s="8" t="s">
        <v>1457</v>
      </c>
    </row>
    <row r="7" spans="1:8" ht="18" x14ac:dyDescent="0.25">
      <c r="A7" s="6" t="s">
        <v>1458</v>
      </c>
      <c r="B7" s="8" t="s">
        <v>93</v>
      </c>
      <c r="C7" s="8" t="s">
        <v>1459</v>
      </c>
      <c r="D7" s="8" t="s">
        <v>950</v>
      </c>
      <c r="E7" s="8" t="s">
        <v>1460</v>
      </c>
    </row>
    <row r="8" spans="1:8" ht="18" x14ac:dyDescent="0.25">
      <c r="A8" s="7" t="s">
        <v>185</v>
      </c>
      <c r="B8" s="9" t="s">
        <v>1337</v>
      </c>
      <c r="C8" s="9" t="s">
        <v>1461</v>
      </c>
      <c r="D8" s="9" t="s">
        <v>1462</v>
      </c>
      <c r="E8" s="9" t="s">
        <v>1463</v>
      </c>
    </row>
    <row r="9" spans="1:8" ht="8.1" customHeight="1" x14ac:dyDescent="0.25"/>
    <row r="10" spans="1:8" ht="30.95" customHeight="1" x14ac:dyDescent="0.25">
      <c r="A10" s="14" t="s">
        <v>1464</v>
      </c>
      <c r="B10" s="14"/>
      <c r="C10" s="14"/>
      <c r="D10" s="14"/>
      <c r="E10" s="14"/>
    </row>
    <row r="11" spans="1:8" ht="44.45" customHeight="1" x14ac:dyDescent="0.25">
      <c r="A11" s="14" t="s">
        <v>1465</v>
      </c>
      <c r="B11" s="14"/>
      <c r="C11" s="14"/>
      <c r="D11" s="14"/>
      <c r="E11" s="14"/>
    </row>
    <row r="12" spans="1:8" ht="17.45" customHeight="1" x14ac:dyDescent="0.25">
      <c r="A12" s="14" t="s">
        <v>32</v>
      </c>
      <c r="B12" s="14"/>
      <c r="C12" s="14"/>
      <c r="D12" s="14"/>
      <c r="E12" s="14"/>
    </row>
    <row r="13" spans="1:8" ht="17.45" customHeight="1" x14ac:dyDescent="0.25">
      <c r="A13" s="14" t="s">
        <v>33</v>
      </c>
      <c r="B13" s="14"/>
      <c r="C13" s="14"/>
      <c r="D13" s="14"/>
      <c r="E13" s="14"/>
    </row>
  </sheetData>
  <mergeCells count="6">
    <mergeCell ref="A13:E13"/>
    <mergeCell ref="A1:E1"/>
    <mergeCell ref="G1:H2"/>
    <mergeCell ref="A10:E10"/>
    <mergeCell ref="A11:E11"/>
    <mergeCell ref="A12:E12"/>
  </mergeCells>
  <pageMargins left="0.7" right="0.7" top="0.75" bottom="0.75" header="0.3" footer="0.3"/>
  <pageSetup paperSize="9" orientation="portrait" horizontalDpi="300" verticalDpi="30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H24"/>
  <sheetViews>
    <sheetView workbookViewId="0"/>
  </sheetViews>
  <sheetFormatPr baseColWidth="10" defaultRowHeight="15" x14ac:dyDescent="0.25"/>
  <cols>
    <col min="1" max="1" width="55.7109375" customWidth="1"/>
    <col min="2" max="2" width="29.5703125" customWidth="1"/>
    <col min="3" max="5" width="12.7109375" customWidth="1"/>
  </cols>
  <sheetData>
    <row r="1" spans="1:8" ht="26.1" customHeight="1" x14ac:dyDescent="0.35">
      <c r="A1" s="11" t="s">
        <v>1466</v>
      </c>
      <c r="B1" s="12"/>
      <c r="C1" s="12"/>
      <c r="D1" s="12"/>
      <c r="E1" s="12"/>
      <c r="G1" s="13" t="str">
        <f>HYPERLINK("#'Sommaire'!A1", "Retour sommaire")</f>
        <v>Retour sommaire</v>
      </c>
      <c r="H1" s="13"/>
    </row>
    <row r="2" spans="1:8" x14ac:dyDescent="0.25">
      <c r="G2" s="13"/>
      <c r="H2" s="13"/>
    </row>
    <row r="3" spans="1:8" ht="60" customHeight="1" x14ac:dyDescent="0.25">
      <c r="A3" s="4" t="s">
        <v>854</v>
      </c>
      <c r="B3" s="4" t="s">
        <v>1354</v>
      </c>
      <c r="C3" s="4" t="s">
        <v>5</v>
      </c>
      <c r="D3" s="4" t="s">
        <v>6</v>
      </c>
      <c r="E3" s="4" t="s">
        <v>437</v>
      </c>
    </row>
    <row r="4" spans="1:8" ht="30" x14ac:dyDescent="0.25">
      <c r="A4" s="5" t="s">
        <v>8</v>
      </c>
      <c r="B4" s="5" t="s">
        <v>9</v>
      </c>
      <c r="C4" s="5" t="s">
        <v>10</v>
      </c>
      <c r="D4" s="5" t="s">
        <v>11</v>
      </c>
      <c r="E4" s="5" t="s">
        <v>12</v>
      </c>
    </row>
    <row r="5" spans="1:8" ht="18" x14ac:dyDescent="0.25">
      <c r="A5" s="6" t="s">
        <v>251</v>
      </c>
      <c r="B5" s="8" t="s">
        <v>260</v>
      </c>
      <c r="C5" s="8" t="s">
        <v>1467</v>
      </c>
      <c r="D5" s="8" t="s">
        <v>1468</v>
      </c>
      <c r="E5" s="8" t="s">
        <v>1469</v>
      </c>
    </row>
    <row r="6" spans="1:8" ht="18" x14ac:dyDescent="0.25">
      <c r="A6" s="6" t="s">
        <v>258</v>
      </c>
      <c r="B6" s="8" t="s">
        <v>103</v>
      </c>
      <c r="C6" s="8" t="s">
        <v>641</v>
      </c>
      <c r="D6" s="8" t="s">
        <v>1470</v>
      </c>
      <c r="E6" s="8" t="s">
        <v>1471</v>
      </c>
    </row>
    <row r="7" spans="1:8" ht="18" x14ac:dyDescent="0.25">
      <c r="A7" s="6" t="s">
        <v>264</v>
      </c>
      <c r="B7" s="8" t="s">
        <v>91</v>
      </c>
      <c r="C7" s="8" t="s">
        <v>1472</v>
      </c>
      <c r="D7" s="8" t="s">
        <v>1473</v>
      </c>
      <c r="E7" s="8" t="s">
        <v>1474</v>
      </c>
    </row>
    <row r="8" spans="1:8" ht="18" x14ac:dyDescent="0.25">
      <c r="A8" s="6" t="s">
        <v>269</v>
      </c>
      <c r="B8" s="8" t="s">
        <v>103</v>
      </c>
      <c r="C8" s="8" t="s">
        <v>1475</v>
      </c>
      <c r="D8" s="8" t="s">
        <v>132</v>
      </c>
      <c r="E8" s="8" t="s">
        <v>1476</v>
      </c>
    </row>
    <row r="9" spans="1:8" ht="18" x14ac:dyDescent="0.25">
      <c r="A9" s="6" t="s">
        <v>273</v>
      </c>
      <c r="B9" s="8" t="s">
        <v>75</v>
      </c>
      <c r="C9" s="8" t="s">
        <v>75</v>
      </c>
      <c r="D9" s="8" t="s">
        <v>75</v>
      </c>
      <c r="E9" s="8" t="s">
        <v>75</v>
      </c>
    </row>
    <row r="10" spans="1:8" ht="18" x14ac:dyDescent="0.25">
      <c r="A10" s="6" t="s">
        <v>274</v>
      </c>
      <c r="B10" s="8" t="s">
        <v>103</v>
      </c>
      <c r="C10" s="8" t="s">
        <v>1477</v>
      </c>
      <c r="D10" s="8" t="s">
        <v>299</v>
      </c>
      <c r="E10" s="8" t="s">
        <v>1478</v>
      </c>
    </row>
    <row r="11" spans="1:8" ht="18" x14ac:dyDescent="0.25">
      <c r="A11" s="6" t="s">
        <v>285</v>
      </c>
      <c r="B11" s="8" t="s">
        <v>88</v>
      </c>
      <c r="C11" s="8" t="s">
        <v>1479</v>
      </c>
      <c r="D11" s="8" t="s">
        <v>110</v>
      </c>
      <c r="E11" s="8" t="s">
        <v>1480</v>
      </c>
    </row>
    <row r="12" spans="1:8" ht="18" x14ac:dyDescent="0.25">
      <c r="A12" s="6" t="s">
        <v>292</v>
      </c>
      <c r="B12" s="8" t="s">
        <v>108</v>
      </c>
      <c r="C12" s="8" t="s">
        <v>1481</v>
      </c>
      <c r="D12" s="8" t="s">
        <v>398</v>
      </c>
      <c r="E12" s="8" t="s">
        <v>1482</v>
      </c>
    </row>
    <row r="13" spans="1:8" ht="18" x14ac:dyDescent="0.25">
      <c r="A13" s="6" t="s">
        <v>295</v>
      </c>
      <c r="B13" s="8" t="s">
        <v>75</v>
      </c>
      <c r="C13" s="8" t="s">
        <v>75</v>
      </c>
      <c r="D13" s="8" t="s">
        <v>75</v>
      </c>
      <c r="E13" s="8" t="s">
        <v>75</v>
      </c>
    </row>
    <row r="14" spans="1:8" ht="18" x14ac:dyDescent="0.25">
      <c r="A14" s="6" t="s">
        <v>297</v>
      </c>
      <c r="B14" s="8" t="s">
        <v>108</v>
      </c>
      <c r="C14" s="8" t="s">
        <v>1483</v>
      </c>
      <c r="D14" s="8" t="s">
        <v>124</v>
      </c>
      <c r="E14" s="8" t="s">
        <v>1484</v>
      </c>
    </row>
    <row r="15" spans="1:8" ht="18" x14ac:dyDescent="0.25">
      <c r="A15" s="6" t="s">
        <v>302</v>
      </c>
      <c r="B15" s="8" t="s">
        <v>298</v>
      </c>
      <c r="C15" s="8" t="s">
        <v>1485</v>
      </c>
      <c r="D15" s="8" t="s">
        <v>1486</v>
      </c>
      <c r="E15" s="8" t="s">
        <v>1487</v>
      </c>
    </row>
    <row r="16" spans="1:8" ht="18" x14ac:dyDescent="0.25">
      <c r="A16" s="6" t="s">
        <v>309</v>
      </c>
      <c r="B16" s="8" t="s">
        <v>1488</v>
      </c>
      <c r="C16" s="8" t="s">
        <v>1489</v>
      </c>
      <c r="D16" s="8" t="s">
        <v>1490</v>
      </c>
      <c r="E16" s="8" t="s">
        <v>426</v>
      </c>
    </row>
    <row r="17" spans="1:5" ht="18" x14ac:dyDescent="0.25">
      <c r="A17" s="6" t="s">
        <v>238</v>
      </c>
      <c r="B17" s="8" t="s">
        <v>76</v>
      </c>
      <c r="C17" s="8" t="s">
        <v>1491</v>
      </c>
      <c r="D17" s="8" t="s">
        <v>1492</v>
      </c>
      <c r="E17" s="8" t="s">
        <v>1493</v>
      </c>
    </row>
    <row r="18" spans="1:5" ht="18" x14ac:dyDescent="0.25">
      <c r="A18" s="6" t="s">
        <v>316</v>
      </c>
      <c r="B18" s="8" t="s">
        <v>1217</v>
      </c>
      <c r="C18" s="8" t="s">
        <v>1494</v>
      </c>
      <c r="D18" s="8" t="s">
        <v>1495</v>
      </c>
      <c r="E18" s="8" t="s">
        <v>1496</v>
      </c>
    </row>
    <row r="19" spans="1:5" ht="18" x14ac:dyDescent="0.25">
      <c r="A19" s="7" t="s">
        <v>185</v>
      </c>
      <c r="B19" s="9" t="s">
        <v>1066</v>
      </c>
      <c r="C19" s="9" t="s">
        <v>1451</v>
      </c>
      <c r="D19" s="9" t="s">
        <v>1452</v>
      </c>
      <c r="E19" s="9" t="s">
        <v>1453</v>
      </c>
    </row>
    <row r="20" spans="1:5" ht="8.1" customHeight="1" x14ac:dyDescent="0.25"/>
    <row r="21" spans="1:5" ht="30.95" customHeight="1" x14ac:dyDescent="0.25">
      <c r="A21" s="14" t="s">
        <v>1497</v>
      </c>
      <c r="B21" s="14"/>
      <c r="C21" s="14"/>
      <c r="D21" s="14"/>
      <c r="E21" s="14"/>
    </row>
    <row r="22" spans="1:5" ht="44.45" customHeight="1" x14ac:dyDescent="0.25">
      <c r="A22" s="14" t="s">
        <v>1498</v>
      </c>
      <c r="B22" s="14"/>
      <c r="C22" s="14"/>
      <c r="D22" s="14"/>
      <c r="E22" s="14"/>
    </row>
    <row r="23" spans="1:5" ht="17.45" customHeight="1" x14ac:dyDescent="0.25">
      <c r="A23" s="14" t="s">
        <v>32</v>
      </c>
      <c r="B23" s="14"/>
      <c r="C23" s="14"/>
      <c r="D23" s="14"/>
      <c r="E23" s="14"/>
    </row>
    <row r="24" spans="1:5" ht="17.45" customHeight="1" x14ac:dyDescent="0.25">
      <c r="A24" s="14" t="s">
        <v>33</v>
      </c>
      <c r="B24" s="14"/>
      <c r="C24" s="14"/>
      <c r="D24" s="14"/>
      <c r="E24" s="14"/>
    </row>
  </sheetData>
  <mergeCells count="6">
    <mergeCell ref="A24:E24"/>
    <mergeCell ref="A1:E1"/>
    <mergeCell ref="G1:H2"/>
    <mergeCell ref="A21:E21"/>
    <mergeCell ref="A22:E22"/>
    <mergeCell ref="A23:E23"/>
  </mergeCells>
  <pageMargins left="0.7" right="0.7" top="0.75" bottom="0.75" header="0.3" footer="0.3"/>
  <pageSetup paperSize="9" orientation="portrait" horizontalDpi="300" verticalDpi="30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H14"/>
  <sheetViews>
    <sheetView workbookViewId="0"/>
  </sheetViews>
  <sheetFormatPr baseColWidth="10" defaultRowHeight="15" x14ac:dyDescent="0.25"/>
  <cols>
    <col min="1" max="1" width="55.7109375" customWidth="1"/>
    <col min="2" max="2" width="29.5703125" customWidth="1"/>
    <col min="3" max="5" width="12.7109375" customWidth="1"/>
  </cols>
  <sheetData>
    <row r="1" spans="1:8" ht="26.1" customHeight="1" x14ac:dyDescent="0.35">
      <c r="A1" s="11" t="s">
        <v>1499</v>
      </c>
      <c r="B1" s="12"/>
      <c r="C1" s="12"/>
      <c r="D1" s="12"/>
      <c r="E1" s="12"/>
      <c r="G1" s="13" t="str">
        <f>HYPERLINK("#'Sommaire'!A1", "Retour sommaire")</f>
        <v>Retour sommaire</v>
      </c>
      <c r="H1" s="13"/>
    </row>
    <row r="2" spans="1:8" x14ac:dyDescent="0.25">
      <c r="G2" s="13"/>
      <c r="H2" s="13"/>
    </row>
    <row r="3" spans="1:8" ht="60" customHeight="1" x14ac:dyDescent="0.25">
      <c r="A3" s="4" t="s">
        <v>854</v>
      </c>
      <c r="B3" s="4" t="s">
        <v>1354</v>
      </c>
      <c r="C3" s="4" t="s">
        <v>5</v>
      </c>
      <c r="D3" s="4" t="s">
        <v>6</v>
      </c>
      <c r="E3" s="4" t="s">
        <v>437</v>
      </c>
    </row>
    <row r="4" spans="1:8" ht="30" x14ac:dyDescent="0.25">
      <c r="A4" s="5" t="s">
        <v>8</v>
      </c>
      <c r="B4" s="5" t="s">
        <v>9</v>
      </c>
      <c r="C4" s="5" t="s">
        <v>10</v>
      </c>
      <c r="D4" s="5" t="s">
        <v>11</v>
      </c>
      <c r="E4" s="5" t="s">
        <v>12</v>
      </c>
    </row>
    <row r="5" spans="1:8" ht="18" x14ac:dyDescent="0.25">
      <c r="A5" s="6" t="s">
        <v>264</v>
      </c>
      <c r="B5" s="8" t="s">
        <v>76</v>
      </c>
      <c r="C5" s="8" t="s">
        <v>1500</v>
      </c>
      <c r="D5" s="8" t="s">
        <v>1501</v>
      </c>
      <c r="E5" s="8" t="s">
        <v>1502</v>
      </c>
    </row>
    <row r="6" spans="1:8" ht="18" x14ac:dyDescent="0.25">
      <c r="A6" s="6" t="s">
        <v>302</v>
      </c>
      <c r="B6" s="8" t="s">
        <v>108</v>
      </c>
      <c r="C6" s="8" t="s">
        <v>1483</v>
      </c>
      <c r="D6" s="8" t="s">
        <v>317</v>
      </c>
      <c r="E6" s="8" t="s">
        <v>1503</v>
      </c>
    </row>
    <row r="7" spans="1:8" ht="18" x14ac:dyDescent="0.25">
      <c r="A7" s="6" t="s">
        <v>309</v>
      </c>
      <c r="B7" s="8" t="s">
        <v>75</v>
      </c>
      <c r="C7" s="8" t="s">
        <v>75</v>
      </c>
      <c r="D7" s="8" t="s">
        <v>75</v>
      </c>
      <c r="E7" s="8" t="s">
        <v>75</v>
      </c>
    </row>
    <row r="8" spans="1:8" ht="18" x14ac:dyDescent="0.25">
      <c r="A8" s="6" t="s">
        <v>238</v>
      </c>
      <c r="B8" s="8" t="s">
        <v>75</v>
      </c>
      <c r="C8" s="8" t="s">
        <v>75</v>
      </c>
      <c r="D8" s="8" t="s">
        <v>75</v>
      </c>
      <c r="E8" s="8" t="s">
        <v>75</v>
      </c>
    </row>
    <row r="9" spans="1:8" ht="18" x14ac:dyDescent="0.25">
      <c r="A9" s="7" t="s">
        <v>185</v>
      </c>
      <c r="B9" s="9" t="s">
        <v>298</v>
      </c>
      <c r="C9" s="9" t="s">
        <v>1455</v>
      </c>
      <c r="D9" s="9" t="s">
        <v>1456</v>
      </c>
      <c r="E9" s="9" t="s">
        <v>1457</v>
      </c>
    </row>
    <row r="10" spans="1:8" ht="8.1" customHeight="1" x14ac:dyDescent="0.25"/>
    <row r="11" spans="1:8" ht="30.95" customHeight="1" x14ac:dyDescent="0.25">
      <c r="A11" s="14" t="s">
        <v>1504</v>
      </c>
      <c r="B11" s="14"/>
      <c r="C11" s="14"/>
      <c r="D11" s="14"/>
      <c r="E11" s="14"/>
    </row>
    <row r="12" spans="1:8" ht="30.95" customHeight="1" x14ac:dyDescent="0.25">
      <c r="A12" s="14" t="s">
        <v>1505</v>
      </c>
      <c r="B12" s="14"/>
      <c r="C12" s="14"/>
      <c r="D12" s="14"/>
      <c r="E12" s="14"/>
    </row>
    <row r="13" spans="1:8" ht="17.45" customHeight="1" x14ac:dyDescent="0.25">
      <c r="A13" s="14" t="s">
        <v>32</v>
      </c>
      <c r="B13" s="14"/>
      <c r="C13" s="14"/>
      <c r="D13" s="14"/>
      <c r="E13" s="14"/>
    </row>
    <row r="14" spans="1:8" ht="17.45" customHeight="1" x14ac:dyDescent="0.25">
      <c r="A14" s="14" t="s">
        <v>33</v>
      </c>
      <c r="B14" s="14"/>
      <c r="C14" s="14"/>
      <c r="D14" s="14"/>
      <c r="E14" s="14"/>
    </row>
  </sheetData>
  <mergeCells count="6">
    <mergeCell ref="A14:E14"/>
    <mergeCell ref="A1:E1"/>
    <mergeCell ref="G1:H2"/>
    <mergeCell ref="A11:E11"/>
    <mergeCell ref="A12:E12"/>
    <mergeCell ref="A13:E13"/>
  </mergeCells>
  <pageMargins left="0.7" right="0.7" top="0.75" bottom="0.75" header="0.3" footer="0.3"/>
  <pageSetup paperSize="9" orientation="portrait" horizontalDpi="300" verticalDpi="30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H11"/>
  <sheetViews>
    <sheetView workbookViewId="0"/>
  </sheetViews>
  <sheetFormatPr baseColWidth="10" defaultRowHeight="15" x14ac:dyDescent="0.25"/>
  <cols>
    <col min="1" max="1" width="55.7109375" customWidth="1"/>
    <col min="2" max="2" width="27.140625" customWidth="1"/>
    <col min="3" max="3" width="12.7109375" customWidth="1"/>
    <col min="4" max="4" width="13.85546875" customWidth="1"/>
  </cols>
  <sheetData>
    <row r="1" spans="1:8" ht="26.1" customHeight="1" x14ac:dyDescent="0.35">
      <c r="A1" s="11" t="s">
        <v>1506</v>
      </c>
      <c r="B1" s="12"/>
      <c r="C1" s="12"/>
      <c r="D1" s="12"/>
      <c r="G1" s="13" t="str">
        <f>HYPERLINK("#'Sommaire'!A1", "Retour sommaire")</f>
        <v>Retour sommaire</v>
      </c>
      <c r="H1" s="13"/>
    </row>
    <row r="2" spans="1:8" ht="12" customHeight="1" x14ac:dyDescent="0.25">
      <c r="G2" s="13"/>
      <c r="H2" s="13"/>
    </row>
    <row r="3" spans="1:8" ht="15.75" x14ac:dyDescent="0.25">
      <c r="D3" s="10" t="s">
        <v>1507</v>
      </c>
    </row>
    <row r="4" spans="1:8" ht="60" customHeight="1" x14ac:dyDescent="0.25">
      <c r="A4" s="4" t="s">
        <v>3</v>
      </c>
      <c r="B4" s="4" t="s">
        <v>1508</v>
      </c>
      <c r="C4" s="4" t="s">
        <v>1509</v>
      </c>
      <c r="D4" s="4" t="s">
        <v>1510</v>
      </c>
    </row>
    <row r="5" spans="1:8" ht="18" x14ac:dyDescent="0.25">
      <c r="A5" s="6" t="s">
        <v>1450</v>
      </c>
      <c r="B5" s="8">
        <v>31.7</v>
      </c>
      <c r="C5" s="8">
        <v>15.1</v>
      </c>
      <c r="D5" s="8">
        <v>0.3</v>
      </c>
    </row>
    <row r="6" spans="1:8" ht="18" x14ac:dyDescent="0.25">
      <c r="A6" s="6" t="s">
        <v>1454</v>
      </c>
      <c r="B6" s="8">
        <v>71.2</v>
      </c>
      <c r="C6" s="8">
        <v>57.5</v>
      </c>
      <c r="D6" s="8">
        <v>3.3</v>
      </c>
    </row>
    <row r="7" spans="1:8" ht="18" x14ac:dyDescent="0.25">
      <c r="A7" s="6" t="s">
        <v>1458</v>
      </c>
      <c r="B7" s="8">
        <v>0</v>
      </c>
      <c r="C7" s="8">
        <v>6.6</v>
      </c>
      <c r="D7" s="8">
        <v>5.5</v>
      </c>
    </row>
    <row r="8" spans="1:8" ht="8.1" customHeight="1" x14ac:dyDescent="0.25"/>
    <row r="9" spans="1:8" ht="30.95" customHeight="1" x14ac:dyDescent="0.25">
      <c r="A9" s="14" t="s">
        <v>1511</v>
      </c>
      <c r="B9" s="14"/>
      <c r="C9" s="14"/>
      <c r="D9" s="14"/>
    </row>
    <row r="10" spans="1:8" ht="17.45" customHeight="1" x14ac:dyDescent="0.25">
      <c r="A10" s="14" t="s">
        <v>32</v>
      </c>
      <c r="B10" s="14"/>
      <c r="C10" s="14"/>
      <c r="D10" s="14"/>
    </row>
    <row r="11" spans="1:8" ht="17.45" customHeight="1" x14ac:dyDescent="0.25">
      <c r="A11" s="14" t="s">
        <v>33</v>
      </c>
      <c r="B11" s="14"/>
      <c r="C11" s="14"/>
      <c r="D11" s="14"/>
    </row>
  </sheetData>
  <mergeCells count="5">
    <mergeCell ref="A1:D1"/>
    <mergeCell ref="G1:H2"/>
    <mergeCell ref="A9:D9"/>
    <mergeCell ref="A10:D10"/>
    <mergeCell ref="A11:D11"/>
  </mergeCells>
  <pageMargins left="0.7" right="0.7" top="0.75" bottom="0.75" header="0.3" footer="0.3"/>
  <pageSetup paperSize="9" orientation="portrait" horizontalDpi="300" verticalDpi="30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H16"/>
  <sheetViews>
    <sheetView workbookViewId="0"/>
  </sheetViews>
  <sheetFormatPr baseColWidth="10" defaultRowHeight="15" x14ac:dyDescent="0.25"/>
  <cols>
    <col min="1" max="1" width="55.7109375" customWidth="1"/>
    <col min="2" max="2" width="12.7109375" customWidth="1"/>
    <col min="3" max="4" width="15.140625" customWidth="1"/>
  </cols>
  <sheetData>
    <row r="1" spans="1:8" ht="42" customHeight="1" x14ac:dyDescent="0.35">
      <c r="A1" s="11" t="s">
        <v>1512</v>
      </c>
      <c r="B1" s="12"/>
      <c r="C1" s="12"/>
      <c r="D1" s="12"/>
      <c r="G1" s="13" t="str">
        <f>HYPERLINK("#'Sommaire'!A1", "Retour sommaire")</f>
        <v>Retour sommaire</v>
      </c>
      <c r="H1" s="13"/>
    </row>
    <row r="2" spans="1:8" ht="12" customHeight="1" x14ac:dyDescent="0.25">
      <c r="G2" s="13"/>
      <c r="H2" s="13"/>
    </row>
    <row r="3" spans="1:8" ht="15.75" x14ac:dyDescent="0.25">
      <c r="D3" s="10" t="s">
        <v>900</v>
      </c>
    </row>
    <row r="4" spans="1:8" ht="60" customHeight="1" x14ac:dyDescent="0.25">
      <c r="A4" s="4" t="s">
        <v>1513</v>
      </c>
      <c r="B4" s="4" t="s">
        <v>1450</v>
      </c>
      <c r="C4" s="4" t="s">
        <v>1454</v>
      </c>
      <c r="D4" s="4" t="s">
        <v>1458</v>
      </c>
    </row>
    <row r="5" spans="1:8" ht="18" x14ac:dyDescent="0.25">
      <c r="A5" s="6" t="s">
        <v>1514</v>
      </c>
      <c r="B5" s="8" t="s">
        <v>341</v>
      </c>
      <c r="C5" s="8" t="s">
        <v>1515</v>
      </c>
      <c r="D5" s="8" t="s">
        <v>113</v>
      </c>
    </row>
    <row r="6" spans="1:8" ht="18" x14ac:dyDescent="0.25">
      <c r="A6" s="6" t="s">
        <v>1516</v>
      </c>
      <c r="B6" s="8" t="s">
        <v>1517</v>
      </c>
      <c r="C6" s="8" t="s">
        <v>1518</v>
      </c>
      <c r="D6" s="8" t="s">
        <v>75</v>
      </c>
    </row>
    <row r="7" spans="1:8" ht="18" x14ac:dyDescent="0.25">
      <c r="A7" s="6" t="s">
        <v>1519</v>
      </c>
      <c r="B7" s="8" t="s">
        <v>75</v>
      </c>
      <c r="C7" s="8" t="s">
        <v>75</v>
      </c>
      <c r="D7" s="8" t="s">
        <v>69</v>
      </c>
    </row>
    <row r="8" spans="1:8" ht="18" x14ac:dyDescent="0.25">
      <c r="A8" s="6" t="s">
        <v>1520</v>
      </c>
      <c r="B8" s="8" t="s">
        <v>239</v>
      </c>
      <c r="C8" s="8" t="s">
        <v>75</v>
      </c>
      <c r="D8" s="8" t="s">
        <v>69</v>
      </c>
    </row>
    <row r="9" spans="1:8" ht="18" x14ac:dyDescent="0.25">
      <c r="A9" s="6" t="s">
        <v>1521</v>
      </c>
      <c r="B9" s="8" t="s">
        <v>75</v>
      </c>
      <c r="C9" s="8" t="s">
        <v>69</v>
      </c>
      <c r="D9" s="8" t="s">
        <v>75</v>
      </c>
    </row>
    <row r="10" spans="1:8" ht="18" x14ac:dyDescent="0.25">
      <c r="A10" s="6" t="s">
        <v>143</v>
      </c>
      <c r="B10" s="8" t="s">
        <v>73</v>
      </c>
      <c r="C10" s="8" t="s">
        <v>75</v>
      </c>
      <c r="D10" s="8" t="s">
        <v>69</v>
      </c>
    </row>
    <row r="11" spans="1:8" ht="18" x14ac:dyDescent="0.25">
      <c r="A11" s="7" t="s">
        <v>185</v>
      </c>
      <c r="B11" s="9" t="s">
        <v>1452</v>
      </c>
      <c r="C11" s="9" t="s">
        <v>1456</v>
      </c>
      <c r="D11" s="9" t="s">
        <v>950</v>
      </c>
    </row>
    <row r="12" spans="1:8" ht="8.1" customHeight="1" x14ac:dyDescent="0.25"/>
    <row r="13" spans="1:8" ht="30.95" customHeight="1" x14ac:dyDescent="0.25">
      <c r="A13" s="14" t="s">
        <v>1522</v>
      </c>
      <c r="B13" s="14"/>
      <c r="C13" s="14"/>
      <c r="D13" s="14"/>
    </row>
    <row r="14" spans="1:8" ht="30.95" customHeight="1" x14ac:dyDescent="0.25">
      <c r="A14" s="14" t="s">
        <v>1523</v>
      </c>
      <c r="B14" s="14"/>
      <c r="C14" s="14"/>
      <c r="D14" s="14"/>
    </row>
    <row r="15" spans="1:8" ht="17.45" customHeight="1" x14ac:dyDescent="0.25">
      <c r="A15" s="14" t="s">
        <v>32</v>
      </c>
      <c r="B15" s="14"/>
      <c r="C15" s="14"/>
      <c r="D15" s="14"/>
    </row>
    <row r="16" spans="1:8" ht="17.45" customHeight="1" x14ac:dyDescent="0.25">
      <c r="A16" s="14" t="s">
        <v>33</v>
      </c>
      <c r="B16" s="14"/>
      <c r="C16" s="14"/>
      <c r="D16" s="14"/>
    </row>
  </sheetData>
  <mergeCells count="6">
    <mergeCell ref="A16:D16"/>
    <mergeCell ref="A1:D1"/>
    <mergeCell ref="G1:H2"/>
    <mergeCell ref="A13:D13"/>
    <mergeCell ref="A14:D14"/>
    <mergeCell ref="A15:D15"/>
  </mergeCells>
  <pageMargins left="0.7" right="0.7" top="0.75" bottom="0.75" header="0.3" footer="0.3"/>
  <pageSetup paperSize="9" orientation="portrait" horizontalDpi="300" verticalDpi="30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H20"/>
  <sheetViews>
    <sheetView workbookViewId="0"/>
  </sheetViews>
  <sheetFormatPr baseColWidth="10" defaultRowHeight="15" x14ac:dyDescent="0.25"/>
  <cols>
    <col min="1" max="1" width="55.7109375" customWidth="1"/>
    <col min="2" max="2" width="12.7109375" customWidth="1"/>
    <col min="3" max="4" width="15.140625" customWidth="1"/>
  </cols>
  <sheetData>
    <row r="1" spans="1:8" ht="42" customHeight="1" x14ac:dyDescent="0.35">
      <c r="A1" s="11" t="s">
        <v>1524</v>
      </c>
      <c r="B1" s="12"/>
      <c r="C1" s="12"/>
      <c r="D1" s="12"/>
      <c r="G1" s="13" t="str">
        <f>HYPERLINK("#'Sommaire'!A1", "Retour sommaire")</f>
        <v>Retour sommaire</v>
      </c>
      <c r="H1" s="13"/>
    </row>
    <row r="2" spans="1:8" ht="12" customHeight="1" x14ac:dyDescent="0.25">
      <c r="G2" s="13"/>
      <c r="H2" s="13"/>
    </row>
    <row r="3" spans="1:8" ht="15.75" x14ac:dyDescent="0.25">
      <c r="D3" s="10" t="s">
        <v>900</v>
      </c>
    </row>
    <row r="4" spans="1:8" ht="60" customHeight="1" x14ac:dyDescent="0.25">
      <c r="A4" s="4" t="s">
        <v>1525</v>
      </c>
      <c r="B4" s="4" t="s">
        <v>1450</v>
      </c>
      <c r="C4" s="4" t="s">
        <v>1454</v>
      </c>
      <c r="D4" s="4" t="s">
        <v>1458</v>
      </c>
    </row>
    <row r="5" spans="1:8" ht="18" x14ac:dyDescent="0.25">
      <c r="A5" s="6" t="s">
        <v>1526</v>
      </c>
      <c r="B5" s="8" t="s">
        <v>1527</v>
      </c>
      <c r="C5" s="8" t="s">
        <v>1309</v>
      </c>
      <c r="D5" s="8" t="s">
        <v>69</v>
      </c>
    </row>
    <row r="6" spans="1:8" ht="18" x14ac:dyDescent="0.25">
      <c r="A6" s="6" t="s">
        <v>1528</v>
      </c>
      <c r="B6" s="8" t="s">
        <v>1529</v>
      </c>
      <c r="C6" s="8" t="s">
        <v>721</v>
      </c>
      <c r="D6" s="8" t="s">
        <v>75</v>
      </c>
    </row>
    <row r="7" spans="1:8" ht="18" x14ac:dyDescent="0.25">
      <c r="A7" s="6" t="s">
        <v>1530</v>
      </c>
      <c r="B7" s="8" t="s">
        <v>396</v>
      </c>
      <c r="C7" s="8" t="s">
        <v>75</v>
      </c>
      <c r="D7" s="8" t="s">
        <v>69</v>
      </c>
    </row>
    <row r="8" spans="1:8" ht="18" x14ac:dyDescent="0.25">
      <c r="A8" s="6" t="s">
        <v>1531</v>
      </c>
      <c r="B8" s="8" t="s">
        <v>75</v>
      </c>
      <c r="C8" s="8" t="s">
        <v>1532</v>
      </c>
      <c r="D8" s="8" t="s">
        <v>69</v>
      </c>
    </row>
    <row r="9" spans="1:8" ht="36" x14ac:dyDescent="0.25">
      <c r="A9" s="6" t="s">
        <v>1533</v>
      </c>
      <c r="B9" s="8" t="s">
        <v>660</v>
      </c>
      <c r="C9" s="8" t="s">
        <v>1534</v>
      </c>
      <c r="D9" s="8" t="s">
        <v>69</v>
      </c>
    </row>
    <row r="10" spans="1:8" ht="18" x14ac:dyDescent="0.25">
      <c r="A10" s="6" t="s">
        <v>1535</v>
      </c>
      <c r="B10" s="8" t="s">
        <v>1536</v>
      </c>
      <c r="C10" s="8" t="s">
        <v>69</v>
      </c>
      <c r="D10" s="8" t="s">
        <v>75</v>
      </c>
    </row>
    <row r="11" spans="1:8" ht="18" x14ac:dyDescent="0.25">
      <c r="A11" s="6" t="s">
        <v>1537</v>
      </c>
      <c r="B11" s="8" t="s">
        <v>84</v>
      </c>
      <c r="C11" s="8" t="s">
        <v>75</v>
      </c>
      <c r="D11" s="8" t="s">
        <v>377</v>
      </c>
    </row>
    <row r="12" spans="1:8" ht="18" x14ac:dyDescent="0.25">
      <c r="A12" s="6" t="s">
        <v>1538</v>
      </c>
      <c r="B12" s="8" t="s">
        <v>286</v>
      </c>
      <c r="C12" s="8" t="s">
        <v>75</v>
      </c>
      <c r="D12" s="8" t="s">
        <v>389</v>
      </c>
    </row>
    <row r="13" spans="1:8" ht="18" x14ac:dyDescent="0.25">
      <c r="A13" s="6" t="s">
        <v>1539</v>
      </c>
      <c r="B13" s="8" t="s">
        <v>75</v>
      </c>
      <c r="C13" s="8" t="s">
        <v>69</v>
      </c>
      <c r="D13" s="8" t="s">
        <v>69</v>
      </c>
    </row>
    <row r="14" spans="1:8" ht="18" x14ac:dyDescent="0.25">
      <c r="A14" s="6" t="s">
        <v>1540</v>
      </c>
      <c r="B14" s="8" t="s">
        <v>69</v>
      </c>
      <c r="C14" s="8" t="s">
        <v>69</v>
      </c>
      <c r="D14" s="8" t="s">
        <v>547</v>
      </c>
    </row>
    <row r="15" spans="1:8" ht="18" x14ac:dyDescent="0.25">
      <c r="A15" s="7" t="s">
        <v>185</v>
      </c>
      <c r="B15" s="9" t="s">
        <v>1452</v>
      </c>
      <c r="C15" s="9" t="s">
        <v>1456</v>
      </c>
      <c r="D15" s="9" t="s">
        <v>950</v>
      </c>
    </row>
    <row r="16" spans="1:8" ht="8.1" customHeight="1" x14ac:dyDescent="0.25"/>
    <row r="17" spans="1:4" ht="30.95" customHeight="1" x14ac:dyDescent="0.25">
      <c r="A17" s="14" t="s">
        <v>1541</v>
      </c>
      <c r="B17" s="14"/>
      <c r="C17" s="14"/>
      <c r="D17" s="14"/>
    </row>
    <row r="18" spans="1:4" ht="44.45" customHeight="1" x14ac:dyDescent="0.25">
      <c r="A18" s="14" t="s">
        <v>1542</v>
      </c>
      <c r="B18" s="14"/>
      <c r="C18" s="14"/>
      <c r="D18" s="14"/>
    </row>
    <row r="19" spans="1:4" ht="17.45" customHeight="1" x14ac:dyDescent="0.25">
      <c r="A19" s="14" t="s">
        <v>32</v>
      </c>
      <c r="B19" s="14"/>
      <c r="C19" s="14"/>
      <c r="D19" s="14"/>
    </row>
    <row r="20" spans="1:4" ht="17.45" customHeight="1" x14ac:dyDescent="0.25">
      <c r="A20" s="14" t="s">
        <v>33</v>
      </c>
      <c r="B20" s="14"/>
      <c r="C20" s="14"/>
      <c r="D20" s="14"/>
    </row>
  </sheetData>
  <mergeCells count="6">
    <mergeCell ref="A20:D20"/>
    <mergeCell ref="A1:D1"/>
    <mergeCell ref="G1:H2"/>
    <mergeCell ref="A17:D17"/>
    <mergeCell ref="A18:D18"/>
    <mergeCell ref="A19:D19"/>
  </mergeCells>
  <pageMargins left="0.7" right="0.7" top="0.75" bottom="0.75" header="0.3" footer="0.3"/>
  <pageSetup paperSize="9" orientation="portrait" horizontalDpi="300" verticalDpi="30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H15"/>
  <sheetViews>
    <sheetView workbookViewId="0"/>
  </sheetViews>
  <sheetFormatPr baseColWidth="10" defaultRowHeight="15" x14ac:dyDescent="0.25"/>
  <cols>
    <col min="1" max="1" width="55.7109375" customWidth="1"/>
    <col min="2" max="2" width="12.7109375" customWidth="1"/>
    <col min="3" max="4" width="15.140625" customWidth="1"/>
  </cols>
  <sheetData>
    <row r="1" spans="1:8" ht="26.1" customHeight="1" x14ac:dyDescent="0.35">
      <c r="A1" s="11" t="s">
        <v>1543</v>
      </c>
      <c r="B1" s="12"/>
      <c r="C1" s="12"/>
      <c r="D1" s="12"/>
      <c r="G1" s="13" t="str">
        <f>HYPERLINK("#'Sommaire'!A1", "Retour sommaire")</f>
        <v>Retour sommaire</v>
      </c>
      <c r="H1" s="13"/>
    </row>
    <row r="2" spans="1:8" ht="12" customHeight="1" x14ac:dyDescent="0.25">
      <c r="G2" s="13"/>
      <c r="H2" s="13"/>
    </row>
    <row r="3" spans="1:8" ht="15.75" x14ac:dyDescent="0.25">
      <c r="D3" s="10" t="s">
        <v>1120</v>
      </c>
    </row>
    <row r="4" spans="1:8" ht="60" customHeight="1" x14ac:dyDescent="0.25">
      <c r="A4" s="4" t="s">
        <v>1544</v>
      </c>
      <c r="B4" s="4" t="s">
        <v>1450</v>
      </c>
      <c r="C4" s="4" t="s">
        <v>1454</v>
      </c>
      <c r="D4" s="4" t="s">
        <v>1458</v>
      </c>
    </row>
    <row r="5" spans="1:8" ht="36" x14ac:dyDescent="0.25">
      <c r="A5" s="6" t="s">
        <v>1545</v>
      </c>
      <c r="B5" s="8">
        <v>14</v>
      </c>
      <c r="C5" s="8">
        <v>26</v>
      </c>
      <c r="D5" s="8">
        <v>0</v>
      </c>
    </row>
    <row r="6" spans="1:8" ht="18" x14ac:dyDescent="0.25">
      <c r="A6" s="6" t="s">
        <v>1444</v>
      </c>
      <c r="B6" s="8">
        <v>1</v>
      </c>
      <c r="C6" s="8">
        <v>7</v>
      </c>
      <c r="D6" s="8">
        <v>0</v>
      </c>
    </row>
    <row r="7" spans="1:8" ht="18" x14ac:dyDescent="0.25">
      <c r="A7" s="6" t="s">
        <v>1546</v>
      </c>
      <c r="B7" s="8">
        <v>1</v>
      </c>
      <c r="C7" s="8">
        <v>0</v>
      </c>
      <c r="D7" s="8">
        <v>14</v>
      </c>
    </row>
    <row r="8" spans="1:8" ht="18" x14ac:dyDescent="0.25">
      <c r="A8" s="6" t="s">
        <v>1547</v>
      </c>
      <c r="B8" s="8">
        <v>4</v>
      </c>
      <c r="C8" s="8">
        <v>0</v>
      </c>
      <c r="D8" s="8">
        <v>0</v>
      </c>
    </row>
    <row r="9" spans="1:8" ht="18" x14ac:dyDescent="0.25">
      <c r="A9" s="6" t="s">
        <v>1548</v>
      </c>
      <c r="B9" s="8">
        <v>5</v>
      </c>
      <c r="C9" s="8">
        <v>0</v>
      </c>
      <c r="D9" s="8">
        <v>0</v>
      </c>
    </row>
    <row r="10" spans="1:8" ht="18" x14ac:dyDescent="0.25">
      <c r="A10" s="6" t="s">
        <v>1549</v>
      </c>
      <c r="B10" s="8">
        <v>75</v>
      </c>
      <c r="C10" s="8">
        <v>67</v>
      </c>
      <c r="D10" s="8">
        <v>86</v>
      </c>
    </row>
    <row r="11" spans="1:8" ht="8.1" customHeight="1" x14ac:dyDescent="0.25"/>
    <row r="12" spans="1:8" ht="30.95" customHeight="1" x14ac:dyDescent="0.25">
      <c r="A12" s="14" t="s">
        <v>1550</v>
      </c>
      <c r="B12" s="14"/>
      <c r="C12" s="14"/>
      <c r="D12" s="14"/>
    </row>
    <row r="13" spans="1:8" ht="44.45" customHeight="1" x14ac:dyDescent="0.25">
      <c r="A13" s="14" t="s">
        <v>1551</v>
      </c>
      <c r="B13" s="14"/>
      <c r="C13" s="14"/>
      <c r="D13" s="14"/>
    </row>
    <row r="14" spans="1:8" ht="17.45" customHeight="1" x14ac:dyDescent="0.25">
      <c r="A14" s="14" t="s">
        <v>32</v>
      </c>
      <c r="B14" s="14"/>
      <c r="C14" s="14"/>
      <c r="D14" s="14"/>
    </row>
    <row r="15" spans="1:8" ht="17.45" customHeight="1" x14ac:dyDescent="0.25">
      <c r="A15" s="14" t="s">
        <v>33</v>
      </c>
      <c r="B15" s="14"/>
      <c r="C15" s="14"/>
      <c r="D15" s="14"/>
    </row>
  </sheetData>
  <mergeCells count="6">
    <mergeCell ref="A15:D15"/>
    <mergeCell ref="A1:D1"/>
    <mergeCell ref="G1:H2"/>
    <mergeCell ref="A12:D12"/>
    <mergeCell ref="A13:D13"/>
    <mergeCell ref="A14:D14"/>
  </mergeCell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42</vt:i4>
      </vt:variant>
    </vt:vector>
  </HeadingPairs>
  <TitlesOfParts>
    <vt:vector size="42" baseType="lpstr">
      <vt:lpstr>Sommaire</vt:lpstr>
      <vt:lpstr>Ventes_finales_aquaculture</vt:lpstr>
      <vt:lpstr>Evolution_valeur_24_23</vt:lpstr>
      <vt:lpstr>Evolution_volume_24_23</vt:lpstr>
      <vt:lpstr>Entreprises_par_CA</vt:lpstr>
      <vt:lpstr>Projet_de_transmission</vt:lpstr>
      <vt:lpstr>Emploi_aquaculture</vt:lpstr>
      <vt:lpstr>Emploi_conchyliculture</vt:lpstr>
      <vt:lpstr>Emploi_pisciculture</vt:lpstr>
      <vt:lpstr>Emploi_algoculture</vt:lpstr>
      <vt:lpstr>Age_dirigeants</vt:lpstr>
      <vt:lpstr>Diplome_dirigeants</vt:lpstr>
      <vt:lpstr>Part_femme_aqua</vt:lpstr>
      <vt:lpstr>Conch_ventes_pro_conso_FR</vt:lpstr>
      <vt:lpstr>Conch_entres_pro_conso_conch_re</vt:lpstr>
      <vt:lpstr>Conch_ventes_pro_reg_admin</vt:lpstr>
      <vt:lpstr>Conch_ventes_mode_elevage_dest</vt:lpstr>
      <vt:lpstr>Conch_naissains_eclo</vt:lpstr>
      <vt:lpstr>Conch_naissains_captage</vt:lpstr>
      <vt:lpstr>Conch_ventes_affinees</vt:lpstr>
      <vt:lpstr>Conch_vol_origine_naissain</vt:lpstr>
      <vt:lpstr>Conch_ventes_destination</vt:lpstr>
      <vt:lpstr>Conch_ventes_bio</vt:lpstr>
      <vt:lpstr>Conch_ventes_localisation_micro</vt:lpstr>
      <vt:lpstr>Degustation_conch</vt:lpstr>
      <vt:lpstr>Conch_evenements_exceptionnels</vt:lpstr>
      <vt:lpstr>Pisci_ventes_FR</vt:lpstr>
      <vt:lpstr>Pisci_ventes_dest_FR</vt:lpstr>
      <vt:lpstr>Pisci_ventes_reg</vt:lpstr>
      <vt:lpstr>Pisci_prod_eclo</vt:lpstr>
      <vt:lpstr>Pisci_CA_reg</vt:lpstr>
      <vt:lpstr>Pisci_part_bio</vt:lpstr>
      <vt:lpstr>Prix_truites_vivantes</vt:lpstr>
      <vt:lpstr>Prix_truites_abattues</vt:lpstr>
      <vt:lpstr>Pisci_evenements_exceptionnels</vt:lpstr>
      <vt:lpstr>Algo_ventes_FR</vt:lpstr>
      <vt:lpstr>Cyano_ventes_reg</vt:lpstr>
      <vt:lpstr>Macro_ventes_reg</vt:lpstr>
      <vt:lpstr>Algo_part_labels</vt:lpstr>
      <vt:lpstr>Algo_condi_transfo</vt:lpstr>
      <vt:lpstr>Algo_destinations_ventes</vt:lpstr>
      <vt:lpstr>Algo_evenements_exceptionnels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faustin.lafage</dc:creator>
  <cp:lastModifiedBy>Faustin LAFAGE</cp:lastModifiedBy>
  <dcterms:created xsi:type="dcterms:W3CDTF">2026-04-27T08:24:59Z</dcterms:created>
  <dcterms:modified xsi:type="dcterms:W3CDTF">2026-04-27T08:30:08Z</dcterms:modified>
</cp:coreProperties>
</file>