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U:\SYNTH SUCRE\"/>
    </mc:Choice>
  </mc:AlternateContent>
  <xr:revisionPtr revIDLastSave="0" documentId="13_ncr:1_{D8CBC0B8-BF78-4EDE-AFCD-BF509D7A55DC}" xr6:coauthVersionLast="47" xr6:coauthVersionMax="47" xr10:uidLastSave="{00000000-0000-0000-0000-000000000000}"/>
  <bookViews>
    <workbookView xWindow="-120" yWindow="-120" windowWidth="20730" windowHeight="11040" activeTab="1" xr2:uid="{00000000-000D-0000-FFFF-FFFF00000000}"/>
  </bookViews>
  <sheets>
    <sheet name="g1" sheetId="1" r:id="rId1"/>
    <sheet name="t1" sheetId="4" r:id="rId2"/>
    <sheet name="t2" sheetId="6" r:id="rId3"/>
    <sheet name="t3" sheetId="5" r:id="rId4"/>
    <sheet name="t4" sheetId="7" r:id="rId5"/>
    <sheet name="g2" sheetId="3" r:id="rId6"/>
    <sheet name="g3" sheetId="2"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6" l="1"/>
  <c r="G6" i="6"/>
  <c r="G9" i="6"/>
  <c r="F11" i="6"/>
  <c r="E10" i="4"/>
  <c r="C15" i="6" l="1"/>
  <c r="D15" i="6"/>
  <c r="F9" i="4"/>
  <c r="C10" i="4"/>
  <c r="M38" i="4"/>
  <c r="M39" i="4" s="1"/>
  <c r="Q5" i="4"/>
  <c r="F8" i="4" l="1"/>
  <c r="G9" i="5"/>
  <c r="O20" i="4" l="1"/>
  <c r="R29" i="4"/>
  <c r="O29" i="4"/>
  <c r="K194" i="2" l="1"/>
  <c r="K193" i="2"/>
  <c r="H194" i="2"/>
  <c r="H193" i="2"/>
  <c r="E11" i="6" l="1"/>
  <c r="H12" i="6"/>
  <c r="D11" i="6"/>
  <c r="O38" i="4" l="1"/>
  <c r="C11" i="6" l="1"/>
  <c r="G10" i="6"/>
  <c r="G15" i="6"/>
  <c r="N29" i="4"/>
  <c r="O26" i="4"/>
  <c r="O35" i="4" l="1"/>
  <c r="O36" i="4"/>
  <c r="H13" i="6"/>
  <c r="H14" i="6"/>
  <c r="N24" i="4"/>
  <c r="N25" i="4"/>
  <c r="N21" i="4"/>
  <c r="Q22" i="4" l="1"/>
  <c r="Q21" i="4"/>
  <c r="P22" i="4"/>
  <c r="P23" i="4"/>
  <c r="P24" i="4"/>
  <c r="P25" i="4"/>
  <c r="P26" i="4"/>
  <c r="O21" i="4"/>
  <c r="N22" i="4"/>
  <c r="O22" i="4"/>
  <c r="N23" i="4"/>
  <c r="O23" i="4"/>
  <c r="Q23" i="4" s="1"/>
  <c r="O24" i="4"/>
  <c r="Q24" i="4" s="1"/>
  <c r="O25" i="4"/>
  <c r="Q26" i="4" s="1"/>
  <c r="N26" i="4"/>
  <c r="N27" i="4"/>
  <c r="P27" i="4" s="1"/>
  <c r="O27" i="4"/>
  <c r="Q27" i="4" s="1"/>
  <c r="N28" i="4"/>
  <c r="P29" i="4" s="1"/>
  <c r="O28" i="4"/>
  <c r="Q29" i="4" s="1"/>
  <c r="N20" i="4"/>
  <c r="P21" i="4" s="1"/>
  <c r="F7" i="7"/>
  <c r="Q25" i="4" l="1"/>
  <c r="Q28" i="4"/>
  <c r="P28" i="4"/>
  <c r="I190" i="2"/>
  <c r="J190" i="2"/>
  <c r="K190" i="2"/>
  <c r="I191" i="2"/>
  <c r="J191" i="2"/>
  <c r="K191" i="2"/>
  <c r="I192" i="2"/>
  <c r="J192" i="2"/>
  <c r="K192" i="2"/>
  <c r="I193" i="2"/>
  <c r="J193" i="2"/>
  <c r="I194" i="2"/>
  <c r="J194" i="2"/>
  <c r="H192" i="2"/>
  <c r="H191" i="2"/>
  <c r="H190" i="2"/>
  <c r="K189" i="2"/>
  <c r="I189" i="2"/>
  <c r="J189" i="2"/>
  <c r="H189" i="2"/>
  <c r="G12" i="5" l="1"/>
  <c r="G7" i="6" l="1"/>
  <c r="N38" i="4"/>
  <c r="F7" i="4"/>
  <c r="F12" i="7"/>
  <c r="F11" i="7"/>
  <c r="F10" i="7"/>
  <c r="C9" i="7" l="1"/>
  <c r="D9" i="7"/>
  <c r="E9" i="7"/>
  <c r="B9" i="7"/>
  <c r="F8" i="7" l="1"/>
  <c r="G17" i="6"/>
  <c r="B16" i="4" l="1"/>
  <c r="E15" i="5"/>
  <c r="G16" i="5"/>
  <c r="G14" i="5"/>
  <c r="G13" i="5"/>
  <c r="G10" i="5"/>
  <c r="F15" i="5"/>
  <c r="F7" i="5"/>
  <c r="E7" i="5"/>
  <c r="D7" i="5"/>
  <c r="D11" i="5" s="1"/>
  <c r="D15" i="5"/>
  <c r="C15" i="5"/>
  <c r="C11" i="5"/>
  <c r="G16" i="6"/>
  <c r="G14" i="6"/>
  <c r="G13" i="6"/>
  <c r="G12" i="6"/>
  <c r="G7" i="5" l="1"/>
  <c r="G11" i="6"/>
  <c r="G15" i="5"/>
  <c r="D29" i="1"/>
  <c r="Z2" i="1"/>
  <c r="AA2" i="1"/>
  <c r="AB2" i="1"/>
  <c r="Y2" i="1"/>
  <c r="Z28" i="1" l="1"/>
  <c r="AB26" i="1"/>
  <c r="AA26" i="1"/>
  <c r="AA29" i="1"/>
  <c r="AB29" i="1"/>
  <c r="AA28" i="1"/>
  <c r="AB28" i="1"/>
  <c r="AB27" i="1"/>
  <c r="AA27" i="1"/>
  <c r="D27" i="1"/>
  <c r="E167" i="2"/>
  <c r="E166" i="2"/>
  <c r="E165" i="2" l="1"/>
  <c r="E164" i="2"/>
  <c r="E163" i="2"/>
  <c r="E162" i="2"/>
  <c r="E161" i="2"/>
  <c r="E160" i="2"/>
  <c r="E159" i="2"/>
  <c r="E158" i="2"/>
  <c r="E157" i="2"/>
  <c r="E156" i="2"/>
  <c r="E155" i="2"/>
  <c r="E154" i="2"/>
  <c r="E153" i="2"/>
  <c r="E152" i="2"/>
  <c r="E151" i="2"/>
  <c r="E150" i="2"/>
  <c r="E149" i="2"/>
  <c r="E148" i="2"/>
  <c r="E147" i="2"/>
  <c r="E146" i="2"/>
  <c r="E145" i="2"/>
  <c r="E144" i="2"/>
  <c r="E143" i="2"/>
  <c r="Y27" i="1" l="1"/>
  <c r="Z27" i="1"/>
  <c r="Y28" i="1"/>
  <c r="Y29" i="1"/>
  <c r="Z29" i="1"/>
  <c r="Y26" i="1"/>
  <c r="Z26" i="1"/>
  <c r="M27" i="1"/>
  <c r="E142" i="2" l="1"/>
  <c r="E141" i="2" l="1"/>
  <c r="E140" i="2"/>
  <c r="E139" i="2" l="1"/>
  <c r="E138" i="2"/>
  <c r="E137" i="2"/>
  <c r="E136" i="2"/>
  <c r="E135" i="2"/>
  <c r="E134" i="2"/>
  <c r="E133" i="2"/>
  <c r="E132" i="2"/>
  <c r="E131" i="2"/>
  <c r="E130" i="2"/>
  <c r="E129" i="2"/>
  <c r="E128" i="2"/>
  <c r="E127" i="2"/>
  <c r="E126" i="2"/>
  <c r="E125" i="2"/>
  <c r="E124" i="2"/>
  <c r="E123"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95" i="2"/>
  <c r="X27" i="1" l="1"/>
  <c r="X28" i="1"/>
  <c r="X29" i="1"/>
  <c r="U27" i="1" l="1"/>
  <c r="V27" i="1"/>
  <c r="W27" i="1"/>
  <c r="U28" i="1"/>
  <c r="V28" i="1"/>
  <c r="W28" i="1"/>
  <c r="U29" i="1"/>
  <c r="V29" i="1"/>
  <c r="W29" i="1"/>
  <c r="R29" i="1"/>
  <c r="T26" i="1"/>
  <c r="X26" i="1"/>
  <c r="U26" i="1"/>
  <c r="V26" i="1"/>
  <c r="W26" i="1"/>
  <c r="S26" i="1"/>
  <c r="R26" i="1"/>
  <c r="Q26" i="1"/>
  <c r="P26" i="1"/>
  <c r="O26" i="1"/>
  <c r="N26" i="1"/>
  <c r="M26" i="1"/>
  <c r="L26" i="1"/>
  <c r="K26" i="1"/>
  <c r="J26" i="1"/>
  <c r="I26" i="1"/>
  <c r="H26" i="1"/>
  <c r="G26" i="1"/>
  <c r="F26" i="1"/>
  <c r="E26" i="1"/>
  <c r="D26" i="1"/>
  <c r="C26" i="1"/>
  <c r="T29" i="1"/>
  <c r="S29" i="1"/>
  <c r="Q29" i="1"/>
  <c r="P29" i="1"/>
  <c r="O29" i="1"/>
  <c r="N29" i="1"/>
  <c r="M29" i="1"/>
  <c r="L29" i="1"/>
  <c r="K29" i="1"/>
  <c r="J29" i="1"/>
  <c r="I29" i="1"/>
  <c r="H29" i="1"/>
  <c r="G29" i="1"/>
  <c r="F29" i="1"/>
  <c r="E29" i="1"/>
  <c r="T28" i="1"/>
  <c r="S28" i="1"/>
  <c r="R28" i="1"/>
  <c r="Q28" i="1"/>
  <c r="P28" i="1"/>
  <c r="O28" i="1"/>
  <c r="N28" i="1"/>
  <c r="M28" i="1"/>
  <c r="L28" i="1"/>
  <c r="K28" i="1"/>
  <c r="J28" i="1"/>
  <c r="I28" i="1"/>
  <c r="H28" i="1"/>
  <c r="G28" i="1"/>
  <c r="F28" i="1"/>
  <c r="E28" i="1"/>
  <c r="D28" i="1"/>
  <c r="T27" i="1"/>
  <c r="S27" i="1"/>
  <c r="R27" i="1"/>
  <c r="Q27" i="1"/>
  <c r="P27" i="1"/>
  <c r="O27" i="1"/>
  <c r="N27" i="1"/>
  <c r="L27" i="1"/>
  <c r="K27" i="1"/>
  <c r="J27" i="1"/>
  <c r="I27" i="1"/>
  <c r="H27" i="1"/>
  <c r="G27" i="1"/>
  <c r="F27" i="1"/>
  <c r="E27" i="1"/>
  <c r="C29" i="1"/>
  <c r="C28" i="1"/>
  <c r="C27" i="1"/>
  <c r="GL6" i="3"/>
  <c r="GK6" i="3" s="1"/>
  <c r="GJ6" i="3" s="1"/>
  <c r="GI6" i="3" s="1"/>
  <c r="GH6" i="3" s="1"/>
  <c r="GG6" i="3" s="1"/>
  <c r="GN6" i="3"/>
  <c r="GO6" i="3" s="1"/>
  <c r="GP6" i="3" s="1"/>
  <c r="GQ6" i="3" s="1"/>
  <c r="GR6" i="3" s="1"/>
  <c r="GS6" i="3" s="1"/>
  <c r="GT6" i="3" s="1"/>
  <c r="GU6" i="3" s="1"/>
  <c r="GV6" i="3" s="1"/>
  <c r="GW6" i="3" s="1"/>
  <c r="GX6" i="3" s="1"/>
  <c r="F11" i="5" l="1"/>
  <c r="E11" i="5"/>
  <c r="G8" i="5"/>
  <c r="N39" i="4"/>
  <c r="F11" i="4"/>
  <c r="G11" i="5" l="1"/>
  <c r="D10" i="4"/>
  <c r="O39" i="4"/>
  <c r="P7" i="4" l="1"/>
  <c r="F10" i="4"/>
</calcChain>
</file>

<file path=xl/sharedStrings.xml><?xml version="1.0" encoding="utf-8"?>
<sst xmlns="http://schemas.openxmlformats.org/spreadsheetml/2006/main" count="281" uniqueCount="103">
  <si>
    <t>Janvier</t>
  </si>
  <si>
    <t>Février</t>
  </si>
  <si>
    <t>Mars</t>
  </si>
  <si>
    <t>Avril</t>
  </si>
  <si>
    <t>Mai</t>
  </si>
  <si>
    <t>Juin</t>
  </si>
  <si>
    <t>Juillet</t>
  </si>
  <si>
    <t>Août</t>
  </si>
  <si>
    <t>Septembre</t>
  </si>
  <si>
    <t>Octobre</t>
  </si>
  <si>
    <t>Novembre</t>
  </si>
  <si>
    <t>Décembre</t>
  </si>
  <si>
    <t>2013/2014</t>
  </si>
  <si>
    <t>2014/2015</t>
  </si>
  <si>
    <t>2015/2016</t>
  </si>
  <si>
    <t>2016/2017</t>
  </si>
  <si>
    <t>2017/2018</t>
  </si>
  <si>
    <t>Produit</t>
  </si>
  <si>
    <t>Indicateur</t>
  </si>
  <si>
    <t>Betteraves industrielles</t>
  </si>
  <si>
    <t>Rendement (t/ha)</t>
  </si>
  <si>
    <t>Production (Mt)</t>
  </si>
  <si>
    <t>Superficie (Mha)</t>
  </si>
  <si>
    <t>Rendement</t>
  </si>
  <si>
    <t>Production</t>
  </si>
  <si>
    <t>France</t>
  </si>
  <si>
    <t>Pologne</t>
  </si>
  <si>
    <t>Allemagne</t>
  </si>
  <si>
    <t>Autres pays</t>
  </si>
  <si>
    <t>Prix du sucre du quota</t>
  </si>
  <si>
    <t>Prix du sucre industriel</t>
  </si>
  <si>
    <t>Stock début</t>
  </si>
  <si>
    <t>TOTAL RESSOURCES</t>
  </si>
  <si>
    <t>Marché intérieur</t>
  </si>
  <si>
    <t>TOTAL UTILISATIONS</t>
  </si>
  <si>
    <t>Stock final</t>
  </si>
  <si>
    <t>Cours à New York du sucre brut, marché à terme (€/TM)</t>
  </si>
  <si>
    <t>Balance mondiale de sucre (prod-conso)</t>
  </si>
  <si>
    <t>Mt de sucre blanc</t>
  </si>
  <si>
    <t>Prix du sucre (post-quota)</t>
  </si>
  <si>
    <t>Total UE à 27</t>
  </si>
  <si>
    <t>2020/2021</t>
  </si>
  <si>
    <t>(1) Les flux commerciaux comprennent le sucre en l'état et le sucre sous forme de produits transformés</t>
  </si>
  <si>
    <t>Exportations (1)</t>
  </si>
  <si>
    <t>Importations (1)</t>
  </si>
  <si>
    <t>(1) les flux commerciaux comprennent le sucre en l'état et le sucre sous forme de produits transformés</t>
  </si>
  <si>
    <t>2018/2019</t>
  </si>
  <si>
    <t>2019/2020</t>
  </si>
  <si>
    <t>2021/2022</t>
  </si>
  <si>
    <t>Cours à Londres du sucre blanc, marché à terme (€/TM)</t>
  </si>
  <si>
    <t xml:space="preserve"> </t>
  </si>
  <si>
    <t>Consommation</t>
  </si>
  <si>
    <t>Excedent / déficit</t>
  </si>
  <si>
    <t>Million de tonnes de sucre</t>
  </si>
  <si>
    <t>Seuil de référence du sucre</t>
  </si>
  <si>
    <t xml:space="preserve">   dont sucre en l'état</t>
  </si>
  <si>
    <t>* Prévisions</t>
  </si>
  <si>
    <t>Surface</t>
  </si>
  <si>
    <t>2022/2023</t>
  </si>
  <si>
    <t>Source : International Sugar Organization (ISO), FranceAgriMer</t>
  </si>
  <si>
    <t>2023/2024</t>
  </si>
  <si>
    <t>Importations (demande)</t>
  </si>
  <si>
    <t>Exportations (disponible)</t>
  </si>
  <si>
    <t>Stocks fin de campagne</t>
  </si>
  <si>
    <t>2022-2023</t>
  </si>
  <si>
    <t>2023-2024 (prév.)</t>
  </si>
  <si>
    <t xml:space="preserve">2022-2023 </t>
  </si>
  <si>
    <t xml:space="preserve">2023-2024* </t>
  </si>
  <si>
    <t>2023-2024</t>
  </si>
  <si>
    <t>2024-2025</t>
  </si>
  <si>
    <t xml:space="preserve">2025-2026* </t>
  </si>
  <si>
    <t>Un bilan sucrier français qui s'alourdit en 2025/2026</t>
  </si>
  <si>
    <t>En 2025/2026, le marché mondial du sucre est en situation d’excédent</t>
  </si>
  <si>
    <t>2024/2025</t>
  </si>
  <si>
    <t>2025-2026</t>
  </si>
  <si>
    <t>2020-2021</t>
  </si>
  <si>
    <t>2021-2022</t>
  </si>
  <si>
    <t>2017/18</t>
  </si>
  <si>
    <t>2018/19</t>
  </si>
  <si>
    <t>2019/20</t>
  </si>
  <si>
    <t>2020/21</t>
  </si>
  <si>
    <t>2021/22</t>
  </si>
  <si>
    <t>2022/23</t>
  </si>
  <si>
    <t>2023/24</t>
  </si>
  <si>
    <t>2024/25</t>
  </si>
  <si>
    <t>2025/26</t>
  </si>
  <si>
    <t>2016/17</t>
  </si>
  <si>
    <t>https://agriculture.ec.europa.eu/data-and-analysis/markets/price-data/price-monitoring-sector/sugar_en?prefLang=fr</t>
  </si>
  <si>
    <t>N. B. : Depuis février 2022, la Comission européenne ne fournit plus les rendements par pays mais uniquement par région, exception faite de la République Tchèque, de la Pologne, de l'Allemagne et de la France</t>
  </si>
  <si>
    <t>Prod Bet</t>
  </si>
  <si>
    <t>Prod CàS</t>
  </si>
  <si>
    <t>dont produits sucrés</t>
  </si>
  <si>
    <t>En 2025, la France redevient le premier producteur européen de sucre de betterave</t>
  </si>
  <si>
    <t>Sources : Commission européenne (données avril 2026)</t>
  </si>
  <si>
    <t xml:space="preserve">En 2025/2026, stabilité de la  production européenne </t>
  </si>
  <si>
    <t>Evolution 2025/26_2024/25
 (%)</t>
  </si>
  <si>
    <t>SUCRE DE BETTERAVE</t>
  </si>
  <si>
    <t>CANNE</t>
  </si>
  <si>
    <t>Mt (sucre)</t>
  </si>
  <si>
    <t>Evolution
 2025-26 / 2024-25
 (%)</t>
  </si>
  <si>
    <t>Mt de sucre (betterave)</t>
  </si>
  <si>
    <t>Sources : Commission européenne (estimation avril 2026), FranceAgriMer (9 juin 2026)</t>
  </si>
  <si>
    <t>Source : FranceAgriMer (9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</si>
</sst>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quot;_-;\-* #,##0.00\ &quot;€&quot;_-;_-* &quot;-&quot;??\ &quot;€&quot;_-;_-@_-"/>
    <numFmt numFmtId="43" formatCode="_-* #,##0.00_-;\-* #,##0.00_-;_-* &quot;-&quot;??_-;_-@_-"/>
    <numFmt numFmtId="164" formatCode="#,##0.0"/>
    <numFmt numFmtId="165" formatCode="0.000000"/>
    <numFmt numFmtId="166" formatCode="mmmm\-yy"/>
    <numFmt numFmtId="167" formatCode="#,##0.000"/>
    <numFmt numFmtId="168" formatCode="0.0%"/>
    <numFmt numFmtId="169" formatCode="\+#,##0.0"/>
    <numFmt numFmtId="170" formatCode="0.0"/>
    <numFmt numFmtId="171" formatCode="_-* #,##0.0_-;\-* #,##0.0_-;_-* &quot;-&quot;??_-;_-@_-"/>
    <numFmt numFmtId="172" formatCode="\+0.0"/>
  </numFmts>
  <fonts count="53">
    <font>
      <sz val="10"/>
      <name val="Arial"/>
    </font>
    <font>
      <sz val="10"/>
      <name val="Arial"/>
      <family val="2"/>
    </font>
    <font>
      <sz val="8"/>
      <color indexed="8"/>
      <name val="Arial"/>
      <family val="2"/>
    </font>
    <font>
      <sz val="8"/>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8"/>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0"/>
      <name val="Arial Unicode MS"/>
    </font>
    <font>
      <sz val="10"/>
      <name val="Arial Unicode MS"/>
    </font>
    <font>
      <sz val="8"/>
      <name val="Arial"/>
      <family val="2"/>
    </font>
    <font>
      <b/>
      <i/>
      <sz val="10"/>
      <name val="Arial"/>
      <family val="2"/>
    </font>
    <font>
      <sz val="10"/>
      <color indexed="9"/>
      <name val="Arial"/>
      <family val="2"/>
    </font>
    <font>
      <i/>
      <sz val="8"/>
      <name val="Arial"/>
      <family val="2"/>
    </font>
    <font>
      <sz val="9"/>
      <name val="Arial"/>
      <family val="2"/>
    </font>
    <font>
      <sz val="10"/>
      <color indexed="10"/>
      <name val="Arial"/>
      <family val="2"/>
    </font>
    <font>
      <sz val="10"/>
      <color theme="1"/>
      <name val="Arial"/>
      <family val="2"/>
    </font>
    <font>
      <b/>
      <sz val="10"/>
      <color theme="1"/>
      <name val="Arial"/>
      <family val="2"/>
    </font>
    <font>
      <b/>
      <sz val="10"/>
      <color theme="0" tint="-0.249977111117893"/>
      <name val="Arial Unicode MS"/>
    </font>
    <font>
      <sz val="10"/>
      <color theme="0" tint="-0.249977111117893"/>
      <name val="Arial"/>
      <family val="2"/>
    </font>
    <font>
      <sz val="10"/>
      <color theme="0" tint="-0.14999847407452621"/>
      <name val="Arial"/>
      <family val="2"/>
    </font>
    <font>
      <b/>
      <sz val="10"/>
      <color rgb="FF0000FF"/>
      <name val="Arial"/>
      <family val="2"/>
    </font>
    <font>
      <sz val="10"/>
      <color rgb="FFFF0000"/>
      <name val="Arial"/>
      <family val="2"/>
    </font>
    <font>
      <sz val="10"/>
      <color rgb="FF0000FF"/>
      <name val="Arial"/>
      <family val="2"/>
    </font>
    <font>
      <b/>
      <sz val="10"/>
      <color theme="0" tint="-0.249977111117893"/>
      <name val="Arial"/>
      <family val="2"/>
    </font>
    <font>
      <sz val="10"/>
      <color theme="9" tint="0.39997558519241921"/>
      <name val="Arial"/>
      <family val="2"/>
    </font>
    <font>
      <u/>
      <sz val="10"/>
      <color theme="10"/>
      <name val="Arial"/>
      <family val="2"/>
    </font>
    <font>
      <i/>
      <sz val="10"/>
      <name val="Arial"/>
      <family val="2"/>
    </font>
    <font>
      <b/>
      <sz val="9"/>
      <name val="Arial"/>
      <family val="2"/>
    </font>
    <font>
      <sz val="8"/>
      <color theme="0" tint="-0.14999847407452621"/>
      <name val="Arial"/>
      <family val="2"/>
    </font>
    <font>
      <b/>
      <sz val="8"/>
      <name val="Arial"/>
      <family val="2"/>
    </font>
    <font>
      <i/>
      <sz val="9"/>
      <name val="Arial"/>
      <family val="2"/>
    </font>
    <font>
      <sz val="10"/>
      <name val="Times New Roman"/>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2"/>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40"/>
        <bgColor indexed="64"/>
      </patternFill>
    </fill>
    <fill>
      <patternFill patternType="solid">
        <fgColor rgb="FFFFFF00"/>
        <bgColor indexed="64"/>
      </patternFill>
    </fill>
    <fill>
      <patternFill patternType="solid">
        <fgColor theme="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medium">
        <color indexed="30"/>
      </bottom>
      <diagonal/>
    </border>
    <border>
      <left/>
      <right/>
      <top style="thin">
        <color indexed="49"/>
      </top>
      <bottom style="double">
        <color indexed="49"/>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double">
        <color theme="1" tint="0.34998626667073579"/>
      </bottom>
      <diagonal/>
    </border>
    <border>
      <left style="medium">
        <color indexed="64"/>
      </left>
      <right/>
      <top/>
      <bottom style="double">
        <color theme="1" tint="0.34998626667073579"/>
      </bottom>
      <diagonal/>
    </border>
    <border>
      <left/>
      <right style="medium">
        <color indexed="64"/>
      </right>
      <top style="thin">
        <color indexed="64"/>
      </top>
      <bottom style="medium">
        <color indexed="64"/>
      </bottom>
      <diagonal/>
    </border>
  </borders>
  <cellStyleXfs count="83">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6" fillId="16"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7" borderId="0" applyNumberFormat="0" applyBorder="0" applyAlignment="0" applyProtection="0"/>
    <xf numFmtId="0" fontId="6" fillId="18"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18" borderId="0" applyNumberFormat="0" applyBorder="0" applyAlignment="0" applyProtection="0"/>
    <xf numFmtId="0" fontId="6" fillId="23" borderId="0" applyNumberFormat="0" applyBorder="0" applyAlignment="0" applyProtection="0"/>
    <xf numFmtId="0" fontId="22" fillId="0" borderId="0" applyNumberFormat="0" applyFill="0" applyBorder="0" applyAlignment="0" applyProtection="0"/>
    <xf numFmtId="0" fontId="7" fillId="3" borderId="0" applyNumberFormat="0" applyBorder="0" applyAlignment="0" applyProtection="0"/>
    <xf numFmtId="0" fontId="8" fillId="14" borderId="1" applyNumberFormat="0" applyAlignment="0" applyProtection="0"/>
    <xf numFmtId="0" fontId="8" fillId="24" borderId="1" applyNumberFormat="0" applyAlignment="0" applyProtection="0"/>
    <xf numFmtId="0" fontId="16" fillId="0" borderId="2" applyNumberFormat="0" applyFill="0" applyAlignment="0" applyProtection="0"/>
    <xf numFmtId="0" fontId="9" fillId="25" borderId="3" applyNumberFormat="0" applyAlignment="0" applyProtection="0"/>
    <xf numFmtId="0" fontId="1" fillId="9" borderId="4" applyNumberFormat="0" applyFont="0" applyAlignment="0" applyProtection="0"/>
    <xf numFmtId="0" fontId="15" fillId="7" borderId="1" applyNumberFormat="0" applyAlignment="0" applyProtection="0"/>
    <xf numFmtId="44" fontId="1" fillId="0" borderId="0" applyFon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7" fillId="3" borderId="0" applyNumberFormat="0" applyBorder="0" applyAlignment="0" applyProtection="0"/>
    <xf numFmtId="0" fontId="16" fillId="0" borderId="2" applyNumberFormat="0" applyFill="0" applyAlignment="0" applyProtection="0"/>
    <xf numFmtId="0" fontId="17" fillId="15" borderId="0" applyNumberFormat="0" applyBorder="0" applyAlignment="0" applyProtection="0"/>
    <xf numFmtId="0" fontId="17" fillId="15" borderId="0" applyNumberFormat="0" applyBorder="0" applyAlignment="0" applyProtection="0"/>
    <xf numFmtId="0" fontId="3" fillId="0" borderId="0"/>
    <xf numFmtId="0" fontId="18" fillId="9" borderId="4" applyNumberFormat="0" applyFont="0" applyAlignment="0" applyProtection="0"/>
    <xf numFmtId="0" fontId="19" fillId="24" borderId="8" applyNumberFormat="0" applyAlignment="0" applyProtection="0"/>
    <xf numFmtId="9" fontId="1" fillId="0" borderId="0" applyFont="0" applyFill="0" applyBorder="0" applyAlignment="0" applyProtection="0"/>
    <xf numFmtId="0" fontId="23" fillId="0" borderId="0" applyNumberFormat="0" applyFill="0" applyBorder="0" applyAlignment="0" applyProtection="0"/>
    <xf numFmtId="0" fontId="11" fillId="4" borderId="0" applyNumberFormat="0" applyBorder="0" applyAlignment="0" applyProtection="0"/>
    <xf numFmtId="0" fontId="19" fillId="14" borderId="8" applyNumberFormat="0" applyAlignment="0" applyProtection="0"/>
    <xf numFmtId="0" fontId="10" fillId="0" borderId="0" applyNumberFormat="0" applyFill="0" applyBorder="0" applyAlignment="0" applyProtection="0"/>
    <xf numFmtId="0" fontId="20" fillId="0" borderId="0" applyNumberForma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6"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21" fillId="0" borderId="11" applyNumberFormat="0" applyFill="0" applyAlignment="0" applyProtection="0"/>
    <xf numFmtId="0" fontId="9" fillId="25" borderId="3" applyNumberFormat="0" applyAlignment="0" applyProtection="0"/>
    <xf numFmtId="0" fontId="22" fillId="0" borderId="0" applyNumberForma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52" fillId="0" borderId="0"/>
  </cellStyleXfs>
  <cellXfs count="195">
    <xf numFmtId="0" fontId="0" fillId="0" borderId="0" xfId="0"/>
    <xf numFmtId="0" fontId="0" fillId="0" borderId="0" xfId="0" quotePrefix="1"/>
    <xf numFmtId="3" fontId="2" fillId="0" borderId="0" xfId="0" applyNumberFormat="1" applyFont="1" applyProtection="1">
      <protection locked="0"/>
    </xf>
    <xf numFmtId="1" fontId="0" fillId="0" borderId="0" xfId="0" applyNumberFormat="1"/>
    <xf numFmtId="1" fontId="2" fillId="0" borderId="0" xfId="0" applyNumberFormat="1" applyFont="1" applyProtection="1">
      <protection locked="0"/>
    </xf>
    <xf numFmtId="166" fontId="0" fillId="0" borderId="0" xfId="0" applyNumberFormat="1"/>
    <xf numFmtId="17" fontId="0" fillId="0" borderId="0" xfId="0" applyNumberFormat="1"/>
    <xf numFmtId="0" fontId="28" fillId="0" borderId="0" xfId="0" applyFont="1" applyAlignment="1">
      <alignment horizontal="left" vertical="center"/>
    </xf>
    <xf numFmtId="0" fontId="28" fillId="0" borderId="0" xfId="0" applyFont="1" applyAlignment="1">
      <alignment horizontal="left" vertical="top"/>
    </xf>
    <xf numFmtId="164" fontId="3" fillId="0" borderId="0" xfId="63" applyNumberFormat="1"/>
    <xf numFmtId="0" fontId="4" fillId="0" borderId="0" xfId="0" applyFont="1"/>
    <xf numFmtId="165" fontId="4" fillId="0" borderId="0" xfId="0" applyNumberFormat="1" applyFont="1"/>
    <xf numFmtId="2" fontId="0" fillId="0" borderId="0" xfId="0" applyNumberFormat="1"/>
    <xf numFmtId="2" fontId="29" fillId="0" borderId="0" xfId="0" applyNumberFormat="1" applyFont="1" applyAlignment="1">
      <alignment horizontal="right" vertical="top"/>
    </xf>
    <xf numFmtId="0" fontId="18" fillId="26" borderId="0" xfId="0" applyFont="1" applyFill="1"/>
    <xf numFmtId="0" fontId="31" fillId="26" borderId="0" xfId="0" applyFont="1" applyFill="1"/>
    <xf numFmtId="0" fontId="18" fillId="26" borderId="0" xfId="0" applyFont="1" applyFill="1" applyAlignment="1">
      <alignment horizontal="center" vertical="center"/>
    </xf>
    <xf numFmtId="0" fontId="18" fillId="26" borderId="12" xfId="0" applyFont="1" applyFill="1" applyBorder="1" applyAlignment="1">
      <alignment horizontal="center" vertical="center"/>
    </xf>
    <xf numFmtId="3" fontId="0" fillId="0" borderId="0" xfId="0" applyNumberFormat="1"/>
    <xf numFmtId="3" fontId="18" fillId="0" borderId="0" xfId="0" applyNumberFormat="1" applyFont="1"/>
    <xf numFmtId="0" fontId="18" fillId="0" borderId="0" xfId="0" applyFont="1"/>
    <xf numFmtId="9" fontId="0" fillId="0" borderId="0" xfId="66" applyFont="1"/>
    <xf numFmtId="0" fontId="0" fillId="26" borderId="0" xfId="0" applyFill="1"/>
    <xf numFmtId="0" fontId="4" fillId="26" borderId="0" xfId="0" applyFont="1" applyFill="1" applyAlignment="1">
      <alignment horizontal="left"/>
    </xf>
    <xf numFmtId="9" fontId="0" fillId="0" borderId="0" xfId="66" applyFont="1" applyFill="1"/>
    <xf numFmtId="0" fontId="30" fillId="26" borderId="0" xfId="0" applyFont="1" applyFill="1"/>
    <xf numFmtId="0" fontId="18" fillId="26" borderId="15" xfId="0" applyFont="1" applyFill="1" applyBorder="1" applyAlignment="1">
      <alignment horizontal="center" vertical="center"/>
    </xf>
    <xf numFmtId="0" fontId="4" fillId="26" borderId="17" xfId="0" applyFont="1" applyFill="1" applyBorder="1" applyAlignment="1">
      <alignment horizontal="center" vertical="center" wrapText="1"/>
    </xf>
    <xf numFmtId="166" fontId="32" fillId="0" borderId="0" xfId="0" applyNumberFormat="1" applyFont="1"/>
    <xf numFmtId="0" fontId="33" fillId="26" borderId="0" xfId="0" applyFont="1" applyFill="1" applyAlignment="1">
      <alignment horizontal="center" vertical="center"/>
    </xf>
    <xf numFmtId="0" fontId="35" fillId="0" borderId="0" xfId="0" applyFont="1"/>
    <xf numFmtId="9" fontId="0" fillId="26" borderId="0" xfId="66" applyFont="1" applyFill="1"/>
    <xf numFmtId="4" fontId="0" fillId="0" borderId="0" xfId="0" applyNumberFormat="1"/>
    <xf numFmtId="0" fontId="18" fillId="26" borderId="17" xfId="0" applyFont="1" applyFill="1" applyBorder="1" applyAlignment="1">
      <alignment horizontal="left" vertical="center" wrapText="1"/>
    </xf>
    <xf numFmtId="0" fontId="18" fillId="26" borderId="20" xfId="0" applyFont="1" applyFill="1" applyBorder="1" applyAlignment="1">
      <alignment horizontal="left" vertical="center" wrapText="1"/>
    </xf>
    <xf numFmtId="0" fontId="18" fillId="27" borderId="18" xfId="0" applyFont="1" applyFill="1" applyBorder="1" applyAlignment="1">
      <alignment horizontal="left" vertical="center" wrapText="1"/>
    </xf>
    <xf numFmtId="0" fontId="18" fillId="27" borderId="17" xfId="0" applyFont="1" applyFill="1" applyBorder="1" applyAlignment="1">
      <alignment horizontal="left" vertical="center" wrapText="1"/>
    </xf>
    <xf numFmtId="0" fontId="4" fillId="27" borderId="17" xfId="0" applyFont="1" applyFill="1" applyBorder="1" applyAlignment="1">
      <alignment horizontal="center" vertical="center" wrapText="1"/>
    </xf>
    <xf numFmtId="2" fontId="0" fillId="0" borderId="0" xfId="66" applyNumberFormat="1" applyFont="1"/>
    <xf numFmtId="0" fontId="18" fillId="0" borderId="0" xfId="0" applyFont="1" applyAlignment="1">
      <alignment horizontal="left" vertical="center" wrapText="1"/>
    </xf>
    <xf numFmtId="9" fontId="18" fillId="0" borderId="0" xfId="66" applyFont="1"/>
    <xf numFmtId="4" fontId="18" fillId="0" borderId="0" xfId="0" applyNumberFormat="1" applyFont="1"/>
    <xf numFmtId="0" fontId="29" fillId="0" borderId="0" xfId="0" applyFont="1" applyAlignment="1">
      <alignment horizontal="left" vertical="top"/>
    </xf>
    <xf numFmtId="0" fontId="34" fillId="0" borderId="0" xfId="0" applyFont="1"/>
    <xf numFmtId="0" fontId="4" fillId="27" borderId="17" xfId="0" applyFont="1" applyFill="1" applyBorder="1" applyAlignment="1">
      <alignment horizontal="left" vertical="center" wrapText="1"/>
    </xf>
    <xf numFmtId="164" fontId="18" fillId="27" borderId="13" xfId="0" applyNumberFormat="1" applyFont="1" applyFill="1" applyBorder="1" applyAlignment="1">
      <alignment horizontal="center"/>
    </xf>
    <xf numFmtId="164" fontId="18" fillId="26" borderId="14" xfId="0" applyNumberFormat="1" applyFont="1" applyFill="1" applyBorder="1" applyAlignment="1">
      <alignment horizontal="center"/>
    </xf>
    <xf numFmtId="164" fontId="4" fillId="27" borderId="14" xfId="0" applyNumberFormat="1" applyFont="1" applyFill="1" applyBorder="1" applyAlignment="1">
      <alignment horizontal="center"/>
    </xf>
    <xf numFmtId="164" fontId="18" fillId="27" borderId="14" xfId="0" applyNumberFormat="1" applyFont="1" applyFill="1" applyBorder="1" applyAlignment="1">
      <alignment horizontal="center"/>
    </xf>
    <xf numFmtId="164" fontId="18" fillId="26" borderId="16" xfId="0" applyNumberFormat="1" applyFont="1" applyFill="1" applyBorder="1" applyAlignment="1">
      <alignment horizontal="center" vertical="center" wrapText="1"/>
    </xf>
    <xf numFmtId="0" fontId="39" fillId="0" borderId="0" xfId="0" applyFont="1"/>
    <xf numFmtId="168" fontId="39" fillId="0" borderId="0" xfId="66" applyNumberFormat="1" applyFont="1"/>
    <xf numFmtId="164" fontId="18" fillId="26" borderId="14" xfId="0" applyNumberFormat="1" applyFont="1" applyFill="1" applyBorder="1" applyAlignment="1">
      <alignment horizontal="center" vertical="center" wrapText="1"/>
    </xf>
    <xf numFmtId="1" fontId="0" fillId="26" borderId="0" xfId="66" applyNumberFormat="1" applyFont="1" applyFill="1"/>
    <xf numFmtId="4" fontId="40" fillId="0" borderId="0" xfId="0" applyNumberFormat="1" applyFont="1"/>
    <xf numFmtId="4" fontId="4" fillId="27" borderId="14" xfId="0" applyNumberFormat="1" applyFont="1" applyFill="1" applyBorder="1" applyAlignment="1">
      <alignment horizontal="right"/>
    </xf>
    <xf numFmtId="4" fontId="18" fillId="27" borderId="14" xfId="0" applyNumberFormat="1" applyFont="1" applyFill="1" applyBorder="1" applyAlignment="1">
      <alignment horizontal="right"/>
    </xf>
    <xf numFmtId="0" fontId="18" fillId="26" borderId="13" xfId="0" applyFont="1" applyFill="1" applyBorder="1" applyAlignment="1">
      <alignment horizontal="right" vertical="center"/>
    </xf>
    <xf numFmtId="164" fontId="4" fillId="27" borderId="14" xfId="0" applyNumberFormat="1" applyFont="1" applyFill="1" applyBorder="1" applyAlignment="1">
      <alignment horizontal="right"/>
    </xf>
    <xf numFmtId="164" fontId="18" fillId="27" borderId="14" xfId="0" applyNumberFormat="1" applyFont="1" applyFill="1" applyBorder="1" applyAlignment="1">
      <alignment horizontal="right"/>
    </xf>
    <xf numFmtId="164" fontId="36" fillId="27" borderId="14" xfId="66" applyNumberFormat="1" applyFont="1" applyFill="1" applyBorder="1" applyAlignment="1">
      <alignment horizontal="right"/>
    </xf>
    <xf numFmtId="170" fontId="0" fillId="0" borderId="0" xfId="0" applyNumberFormat="1"/>
    <xf numFmtId="164" fontId="18" fillId="26" borderId="0" xfId="0" applyNumberFormat="1" applyFont="1" applyFill="1"/>
    <xf numFmtId="0" fontId="0" fillId="28" borderId="0" xfId="0" applyFill="1"/>
    <xf numFmtId="0" fontId="41" fillId="0" borderId="0" xfId="0" applyFont="1"/>
    <xf numFmtId="0" fontId="41" fillId="0" borderId="0" xfId="0" quotePrefix="1" applyFont="1"/>
    <xf numFmtId="169" fontId="37" fillId="27" borderId="14" xfId="66" applyNumberFormat="1" applyFont="1" applyFill="1" applyBorder="1" applyAlignment="1">
      <alignment horizontal="right"/>
    </xf>
    <xf numFmtId="4" fontId="18" fillId="29" borderId="14" xfId="0" applyNumberFormat="1" applyFont="1" applyFill="1" applyBorder="1" applyAlignment="1">
      <alignment horizontal="right"/>
    </xf>
    <xf numFmtId="164" fontId="18" fillId="29" borderId="14" xfId="0" applyNumberFormat="1" applyFont="1" applyFill="1" applyBorder="1" applyAlignment="1">
      <alignment horizontal="right"/>
    </xf>
    <xf numFmtId="164" fontId="36" fillId="29" borderId="14" xfId="66" applyNumberFormat="1" applyFont="1" applyFill="1" applyBorder="1" applyAlignment="1">
      <alignment horizontal="right"/>
    </xf>
    <xf numFmtId="4" fontId="4" fillId="29" borderId="16" xfId="0" applyNumberFormat="1" applyFont="1" applyFill="1" applyBorder="1" applyAlignment="1">
      <alignment horizontal="right"/>
    </xf>
    <xf numFmtId="164" fontId="4" fillId="29" borderId="16" xfId="0" applyNumberFormat="1" applyFont="1" applyFill="1" applyBorder="1" applyAlignment="1">
      <alignment horizontal="right"/>
    </xf>
    <xf numFmtId="0" fontId="30" fillId="29" borderId="0" xfId="0" applyFont="1" applyFill="1"/>
    <xf numFmtId="4" fontId="30" fillId="29" borderId="0" xfId="0" applyNumberFormat="1" applyFont="1" applyFill="1"/>
    <xf numFmtId="4" fontId="0" fillId="29" borderId="0" xfId="0" applyNumberFormat="1" applyFill="1"/>
    <xf numFmtId="0" fontId="18" fillId="29" borderId="17" xfId="0" applyFont="1" applyFill="1" applyBorder="1" applyAlignment="1">
      <alignment horizontal="left" vertical="center" wrapText="1"/>
    </xf>
    <xf numFmtId="0" fontId="4" fillId="29" borderId="20" xfId="0" applyFont="1" applyFill="1" applyBorder="1" applyAlignment="1">
      <alignment horizontal="left" vertical="center" wrapText="1"/>
    </xf>
    <xf numFmtId="164" fontId="18" fillId="26" borderId="16" xfId="0" applyNumberFormat="1" applyFont="1" applyFill="1" applyBorder="1" applyAlignment="1">
      <alignment horizontal="center"/>
    </xf>
    <xf numFmtId="0" fontId="18" fillId="26" borderId="19" xfId="0" applyFont="1" applyFill="1" applyBorder="1" applyAlignment="1">
      <alignment horizontal="center" vertical="center"/>
    </xf>
    <xf numFmtId="0" fontId="0" fillId="29" borderId="0" xfId="0" applyFill="1"/>
    <xf numFmtId="0" fontId="34" fillId="26" borderId="19" xfId="0" applyFont="1" applyFill="1" applyBorder="1" applyAlignment="1">
      <alignment horizontal="center" vertical="center"/>
    </xf>
    <xf numFmtId="0" fontId="34" fillId="26" borderId="20" xfId="0" applyFont="1" applyFill="1" applyBorder="1" applyAlignment="1">
      <alignment horizontal="center" vertical="center"/>
    </xf>
    <xf numFmtId="164" fontId="4" fillId="26" borderId="14" xfId="0" applyNumberFormat="1" applyFont="1" applyFill="1" applyBorder="1" applyAlignment="1">
      <alignment horizontal="center" vertical="center"/>
    </xf>
    <xf numFmtId="164" fontId="4" fillId="27" borderId="14" xfId="0" applyNumberFormat="1" applyFont="1" applyFill="1" applyBorder="1" applyAlignment="1">
      <alignment horizontal="center" vertical="center"/>
    </xf>
    <xf numFmtId="164" fontId="18" fillId="27" borderId="13" xfId="0" applyNumberFormat="1" applyFont="1" applyFill="1" applyBorder="1" applyAlignment="1">
      <alignment horizontal="center" vertical="center"/>
    </xf>
    <xf numFmtId="164" fontId="18" fillId="26" borderId="14" xfId="0" applyNumberFormat="1" applyFont="1" applyFill="1" applyBorder="1" applyAlignment="1">
      <alignment horizontal="center" vertical="center"/>
    </xf>
    <xf numFmtId="0" fontId="18" fillId="27" borderId="17" xfId="0" applyFont="1" applyFill="1" applyBorder="1" applyAlignment="1">
      <alignment horizontal="center" vertical="center" wrapText="1"/>
    </xf>
    <xf numFmtId="164" fontId="18" fillId="27" borderId="14" xfId="0" applyNumberFormat="1" applyFont="1" applyFill="1" applyBorder="1" applyAlignment="1">
      <alignment horizontal="center" vertical="center"/>
    </xf>
    <xf numFmtId="164" fontId="18" fillId="26" borderId="16" xfId="0" applyNumberFormat="1" applyFont="1" applyFill="1" applyBorder="1" applyAlignment="1">
      <alignment horizontal="center" vertical="center"/>
    </xf>
    <xf numFmtId="0" fontId="42" fillId="0" borderId="0" xfId="0" applyFont="1"/>
    <xf numFmtId="3" fontId="43" fillId="0" borderId="0" xfId="0" applyNumberFormat="1" applyFont="1"/>
    <xf numFmtId="168" fontId="0" fillId="0" borderId="0" xfId="66" applyNumberFormat="1" applyFont="1"/>
    <xf numFmtId="166" fontId="0" fillId="28" borderId="0" xfId="0" applyNumberFormat="1" applyFill="1"/>
    <xf numFmtId="166" fontId="18" fillId="28" borderId="0" xfId="0" applyNumberFormat="1" applyFont="1" applyFill="1"/>
    <xf numFmtId="171" fontId="0" fillId="0" borderId="0" xfId="80" applyNumberFormat="1" applyFont="1" applyFill="1" applyAlignment="1">
      <alignment horizontal="right"/>
    </xf>
    <xf numFmtId="0" fontId="18" fillId="27" borderId="14" xfId="0" applyFont="1" applyFill="1" applyBorder="1" applyAlignment="1">
      <alignment horizontal="left" vertical="center" wrapText="1"/>
    </xf>
    <xf numFmtId="0" fontId="18" fillId="29" borderId="26" xfId="0" applyFont="1" applyFill="1" applyBorder="1" applyAlignment="1">
      <alignment horizontal="left" vertical="center" wrapText="1"/>
    </xf>
    <xf numFmtId="4" fontId="18" fillId="29" borderId="25" xfId="0" applyNumberFormat="1" applyFont="1" applyFill="1" applyBorder="1" applyAlignment="1">
      <alignment horizontal="right"/>
    </xf>
    <xf numFmtId="164" fontId="18" fillId="29" borderId="25" xfId="0" applyNumberFormat="1" applyFont="1" applyFill="1" applyBorder="1" applyAlignment="1">
      <alignment horizontal="right"/>
    </xf>
    <xf numFmtId="164" fontId="36" fillId="29" borderId="25" xfId="66" applyNumberFormat="1" applyFont="1" applyFill="1" applyBorder="1" applyAlignment="1">
      <alignment horizontal="right"/>
    </xf>
    <xf numFmtId="0" fontId="18" fillId="26" borderId="13" xfId="0" applyFont="1" applyFill="1" applyBorder="1"/>
    <xf numFmtId="0" fontId="33" fillId="26" borderId="16" xfId="0" applyFont="1" applyFill="1" applyBorder="1" applyAlignment="1">
      <alignment horizontal="center" vertical="center"/>
    </xf>
    <xf numFmtId="0" fontId="18" fillId="26" borderId="19" xfId="0" applyFont="1" applyFill="1" applyBorder="1" applyAlignment="1">
      <alignment vertical="center"/>
    </xf>
    <xf numFmtId="0" fontId="18" fillId="26" borderId="23" xfId="0" applyFont="1" applyFill="1" applyBorder="1" applyAlignment="1">
      <alignment vertical="center"/>
    </xf>
    <xf numFmtId="0" fontId="4" fillId="0" borderId="0" xfId="0" applyFont="1" applyAlignment="1">
      <alignment horizontal="left"/>
    </xf>
    <xf numFmtId="0" fontId="31" fillId="0" borderId="0" xfId="0" applyFont="1"/>
    <xf numFmtId="9" fontId="4" fillId="0" borderId="0" xfId="66" applyFont="1" applyFill="1"/>
    <xf numFmtId="9" fontId="18" fillId="0" borderId="0" xfId="66" applyFont="1" applyFill="1"/>
    <xf numFmtId="0" fontId="39" fillId="0" borderId="0" xfId="0" applyFont="1" applyAlignment="1">
      <alignment horizontal="right"/>
    </xf>
    <xf numFmtId="2" fontId="39" fillId="0" borderId="0" xfId="0" applyNumberFormat="1" applyFont="1"/>
    <xf numFmtId="0" fontId="44" fillId="0" borderId="0" xfId="0" applyFont="1"/>
    <xf numFmtId="170" fontId="39" fillId="0" borderId="0" xfId="0" applyNumberFormat="1" applyFont="1"/>
    <xf numFmtId="168" fontId="45" fillId="0" borderId="0" xfId="66" applyNumberFormat="1" applyFont="1"/>
    <xf numFmtId="2" fontId="45" fillId="0" borderId="0" xfId="0" applyNumberFormat="1" applyFont="1"/>
    <xf numFmtId="170" fontId="18" fillId="27" borderId="13" xfId="0" applyNumberFormat="1" applyFont="1" applyFill="1" applyBorder="1" applyAlignment="1">
      <alignment horizontal="center"/>
    </xf>
    <xf numFmtId="170" fontId="18" fillId="26" borderId="14" xfId="0" applyNumberFormat="1" applyFont="1" applyFill="1" applyBorder="1" applyAlignment="1">
      <alignment horizontal="center"/>
    </xf>
    <xf numFmtId="170" fontId="18" fillId="27" borderId="14" xfId="0" applyNumberFormat="1" applyFont="1" applyFill="1" applyBorder="1" applyAlignment="1">
      <alignment horizontal="center"/>
    </xf>
    <xf numFmtId="170" fontId="4" fillId="26" borderId="14" xfId="0" applyNumberFormat="1" applyFont="1" applyFill="1" applyBorder="1" applyAlignment="1">
      <alignment horizontal="center" vertical="center"/>
    </xf>
    <xf numFmtId="170" fontId="18" fillId="26" borderId="14" xfId="0" applyNumberFormat="1" applyFont="1" applyFill="1" applyBorder="1" applyAlignment="1">
      <alignment horizontal="center" vertical="center" wrapText="1"/>
    </xf>
    <xf numFmtId="170" fontId="4" fillId="27" borderId="14" xfId="0" applyNumberFormat="1" applyFont="1" applyFill="1" applyBorder="1" applyAlignment="1">
      <alignment horizontal="center" vertical="center"/>
    </xf>
    <xf numFmtId="170" fontId="18" fillId="26" borderId="16" xfId="0" applyNumberFormat="1" applyFont="1" applyFill="1" applyBorder="1" applyAlignment="1">
      <alignment horizontal="center"/>
    </xf>
    <xf numFmtId="168" fontId="0" fillId="26" borderId="0" xfId="66" applyNumberFormat="1" applyFont="1" applyFill="1"/>
    <xf numFmtId="16" fontId="0" fillId="0" borderId="0" xfId="0" applyNumberFormat="1"/>
    <xf numFmtId="0" fontId="46" fillId="0" borderId="0" xfId="81"/>
    <xf numFmtId="0" fontId="47" fillId="27" borderId="17" xfId="0" applyFont="1" applyFill="1" applyBorder="1" applyAlignment="1">
      <alignment horizontal="right" vertical="center" wrapText="1"/>
    </xf>
    <xf numFmtId="170" fontId="47" fillId="27" borderId="14" xfId="0" applyNumberFormat="1" applyFont="1" applyFill="1" applyBorder="1" applyAlignment="1">
      <alignment horizontal="center"/>
    </xf>
    <xf numFmtId="164" fontId="47" fillId="27" borderId="14" xfId="0" applyNumberFormat="1" applyFont="1" applyFill="1" applyBorder="1" applyAlignment="1">
      <alignment horizontal="center"/>
    </xf>
    <xf numFmtId="0" fontId="47" fillId="26" borderId="17" xfId="0" applyFont="1" applyFill="1" applyBorder="1" applyAlignment="1">
      <alignment horizontal="right" vertical="center" wrapText="1"/>
    </xf>
    <xf numFmtId="170" fontId="47" fillId="26" borderId="14" xfId="0" applyNumberFormat="1" applyFont="1" applyFill="1" applyBorder="1" applyAlignment="1">
      <alignment horizontal="center" vertical="center" wrapText="1"/>
    </xf>
    <xf numFmtId="164" fontId="47" fillId="26" borderId="14" xfId="0" applyNumberFormat="1" applyFont="1" applyFill="1" applyBorder="1" applyAlignment="1">
      <alignment horizontal="center" vertical="center" wrapText="1"/>
    </xf>
    <xf numFmtId="0" fontId="0" fillId="0" borderId="0" xfId="0" applyAlignment="1">
      <alignment wrapText="1"/>
    </xf>
    <xf numFmtId="0" fontId="18" fillId="0" borderId="0" xfId="0" applyFont="1" applyAlignment="1">
      <alignment wrapText="1"/>
    </xf>
    <xf numFmtId="168" fontId="49" fillId="26" borderId="0" xfId="66" applyNumberFormat="1" applyFont="1" applyFill="1"/>
    <xf numFmtId="0" fontId="1" fillId="0" borderId="0" xfId="0" applyFont="1"/>
    <xf numFmtId="0" fontId="3" fillId="29" borderId="0" xfId="0" applyFont="1" applyFill="1"/>
    <xf numFmtId="164" fontId="0" fillId="0" borderId="0" xfId="0" applyNumberFormat="1"/>
    <xf numFmtId="169" fontId="3" fillId="27" borderId="13" xfId="0" applyNumberFormat="1" applyFont="1" applyFill="1" applyBorder="1" applyAlignment="1">
      <alignment vertical="center"/>
    </xf>
    <xf numFmtId="169" fontId="3" fillId="26" borderId="14" xfId="0" applyNumberFormat="1" applyFont="1" applyFill="1" applyBorder="1" applyAlignment="1">
      <alignment vertical="center"/>
    </xf>
    <xf numFmtId="169" fontId="3" fillId="27" borderId="14" xfId="0" applyNumberFormat="1" applyFont="1" applyFill="1" applyBorder="1" applyAlignment="1">
      <alignment vertical="center"/>
    </xf>
    <xf numFmtId="164" fontId="50" fillId="26" borderId="14" xfId="0" applyNumberFormat="1" applyFont="1" applyFill="1" applyBorder="1" applyAlignment="1">
      <alignment vertical="center"/>
    </xf>
    <xf numFmtId="164" fontId="3" fillId="26" borderId="14" xfId="0" applyNumberFormat="1" applyFont="1" applyFill="1" applyBorder="1" applyAlignment="1">
      <alignment vertical="center" wrapText="1"/>
    </xf>
    <xf numFmtId="164" fontId="50" fillId="27" borderId="14" xfId="0" applyNumberFormat="1" applyFont="1" applyFill="1" applyBorder="1" applyAlignment="1">
      <alignment vertical="center"/>
    </xf>
    <xf numFmtId="169" fontId="3" fillId="26" borderId="16" xfId="0" applyNumberFormat="1" applyFont="1" applyFill="1" applyBorder="1" applyAlignment="1">
      <alignment vertical="center"/>
    </xf>
    <xf numFmtId="164" fontId="34" fillId="27" borderId="13" xfId="0" applyNumberFormat="1" applyFont="1" applyFill="1" applyBorder="1" applyAlignment="1">
      <alignment horizontal="center"/>
    </xf>
    <xf numFmtId="169" fontId="34" fillId="26" borderId="14" xfId="0" applyNumberFormat="1" applyFont="1" applyFill="1" applyBorder="1" applyAlignment="1">
      <alignment horizontal="center"/>
    </xf>
    <xf numFmtId="169" fontId="34" fillId="27" borderId="14" xfId="0" applyNumberFormat="1" applyFont="1" applyFill="1" applyBorder="1" applyAlignment="1">
      <alignment horizontal="center"/>
    </xf>
    <xf numFmtId="169" fontId="51" fillId="27" borderId="14" xfId="0" applyNumberFormat="1" applyFont="1" applyFill="1" applyBorder="1" applyAlignment="1">
      <alignment horizontal="center"/>
    </xf>
    <xf numFmtId="169" fontId="48" fillId="26" borderId="14" xfId="0" applyNumberFormat="1" applyFont="1" applyFill="1" applyBorder="1" applyAlignment="1">
      <alignment horizontal="center" vertical="center"/>
    </xf>
    <xf numFmtId="169" fontId="34" fillId="26" borderId="14" xfId="0" applyNumberFormat="1" applyFont="1" applyFill="1" applyBorder="1" applyAlignment="1">
      <alignment horizontal="center" vertical="center" wrapText="1"/>
    </xf>
    <xf numFmtId="169" fontId="51" fillId="26" borderId="14" xfId="0" applyNumberFormat="1" applyFont="1" applyFill="1" applyBorder="1" applyAlignment="1">
      <alignment horizontal="center" vertical="center" wrapText="1"/>
    </xf>
    <xf numFmtId="169" fontId="48" fillId="27" borderId="14" xfId="0" applyNumberFormat="1" applyFont="1" applyFill="1" applyBorder="1" applyAlignment="1">
      <alignment horizontal="center" vertical="center"/>
    </xf>
    <xf numFmtId="169" fontId="34" fillId="26" borderId="16" xfId="0" applyNumberFormat="1" applyFont="1" applyFill="1" applyBorder="1" applyAlignment="1">
      <alignment horizontal="center"/>
    </xf>
    <xf numFmtId="0" fontId="1" fillId="26" borderId="24" xfId="0" applyFont="1" applyFill="1" applyBorder="1" applyAlignment="1">
      <alignment horizontal="center" vertical="center"/>
    </xf>
    <xf numFmtId="0" fontId="1" fillId="26" borderId="15" xfId="0" applyFont="1" applyFill="1" applyBorder="1" applyAlignment="1">
      <alignment horizontal="center" vertical="center"/>
    </xf>
    <xf numFmtId="172" fontId="34" fillId="27" borderId="13" xfId="66" applyNumberFormat="1" applyFont="1" applyFill="1" applyBorder="1" applyAlignment="1">
      <alignment horizontal="center"/>
    </xf>
    <xf numFmtId="172" fontId="34" fillId="26" borderId="14" xfId="66" applyNumberFormat="1" applyFont="1" applyFill="1" applyBorder="1" applyAlignment="1">
      <alignment horizontal="center"/>
    </xf>
    <xf numFmtId="164" fontId="48" fillId="27" borderId="14" xfId="0" applyNumberFormat="1" applyFont="1" applyFill="1" applyBorder="1" applyAlignment="1">
      <alignment horizontal="center"/>
    </xf>
    <xf numFmtId="170" fontId="34" fillId="26" borderId="14" xfId="66" applyNumberFormat="1" applyFont="1" applyFill="1" applyBorder="1" applyAlignment="1">
      <alignment horizontal="center"/>
    </xf>
    <xf numFmtId="170" fontId="34" fillId="27" borderId="14" xfId="66" applyNumberFormat="1" applyFont="1" applyFill="1" applyBorder="1" applyAlignment="1">
      <alignment horizontal="center"/>
    </xf>
    <xf numFmtId="172" fontId="34" fillId="26" borderId="16" xfId="66" applyNumberFormat="1" applyFont="1" applyFill="1" applyBorder="1" applyAlignment="1">
      <alignment horizontal="center"/>
    </xf>
    <xf numFmtId="0" fontId="36" fillId="0" borderId="0" xfId="0" applyFont="1"/>
    <xf numFmtId="167" fontId="36" fillId="0" borderId="0" xfId="0" applyNumberFormat="1" applyFont="1"/>
    <xf numFmtId="4" fontId="36" fillId="0" borderId="0" xfId="0" applyNumberFormat="1" applyFont="1"/>
    <xf numFmtId="1" fontId="1" fillId="0" borderId="0" xfId="0" applyNumberFormat="1" applyFont="1"/>
    <xf numFmtId="0" fontId="1" fillId="26" borderId="13" xfId="0" applyFont="1" applyFill="1" applyBorder="1" applyAlignment="1">
      <alignment horizontal="right" vertical="center"/>
    </xf>
    <xf numFmtId="0" fontId="3" fillId="29" borderId="0" xfId="0" applyFont="1" applyFill="1" applyAlignment="1">
      <alignment vertical="top"/>
    </xf>
    <xf numFmtId="2" fontId="3" fillId="0" borderId="0" xfId="66" applyNumberFormat="1" applyFont="1"/>
    <xf numFmtId="164" fontId="3" fillId="0" borderId="0" xfId="0" applyNumberFormat="1" applyFont="1"/>
    <xf numFmtId="0" fontId="3" fillId="0" borderId="0" xfId="0" applyFont="1"/>
    <xf numFmtId="168" fontId="3" fillId="0" borderId="0" xfId="66" applyNumberFormat="1" applyFont="1"/>
    <xf numFmtId="170" fontId="3" fillId="0" borderId="0" xfId="0" applyNumberFormat="1" applyFont="1"/>
    <xf numFmtId="164" fontId="34" fillId="27" borderId="14" xfId="0" applyNumberFormat="1" applyFont="1" applyFill="1" applyBorder="1" applyAlignment="1">
      <alignment horizontal="center"/>
    </xf>
    <xf numFmtId="164" fontId="0" fillId="29" borderId="0" xfId="0" applyNumberFormat="1" applyFill="1"/>
    <xf numFmtId="169" fontId="37" fillId="29" borderId="16" xfId="66" applyNumberFormat="1" applyFont="1" applyFill="1" applyBorder="1" applyAlignment="1">
      <alignment horizontal="right"/>
    </xf>
    <xf numFmtId="4" fontId="18" fillId="26" borderId="14" xfId="0" applyNumberFormat="1" applyFont="1" applyFill="1" applyBorder="1" applyAlignment="1">
      <alignment horizontal="center" vertical="center" wrapText="1"/>
    </xf>
    <xf numFmtId="164" fontId="51" fillId="27" borderId="14" xfId="0" applyNumberFormat="1" applyFont="1" applyFill="1" applyBorder="1" applyAlignment="1">
      <alignment horizontal="center"/>
    </xf>
    <xf numFmtId="0" fontId="4" fillId="29" borderId="0" xfId="0" applyFont="1" applyFill="1" applyAlignment="1">
      <alignment horizontal="left"/>
    </xf>
    <xf numFmtId="0" fontId="38" fillId="0" borderId="0" xfId="0" applyFont="1" applyAlignment="1">
      <alignment horizontal="left" vertical="center"/>
    </xf>
    <xf numFmtId="9" fontId="43" fillId="0" borderId="0" xfId="66" applyFont="1" applyFill="1"/>
    <xf numFmtId="3" fontId="3" fillId="0" borderId="0" xfId="0" applyNumberFormat="1" applyFont="1" applyProtection="1">
      <protection locked="0"/>
    </xf>
    <xf numFmtId="4" fontId="4" fillId="0" borderId="0" xfId="0" applyNumberFormat="1" applyFont="1"/>
    <xf numFmtId="0" fontId="28" fillId="0" borderId="0" xfId="0" applyFont="1" applyAlignment="1">
      <alignment horizontal="left" vertical="top"/>
    </xf>
    <xf numFmtId="0" fontId="3" fillId="26" borderId="13" xfId="0" applyFont="1" applyFill="1" applyBorder="1" applyAlignment="1">
      <alignment horizontal="center" vertical="center" wrapText="1"/>
    </xf>
    <xf numFmtId="0" fontId="3" fillId="0" borderId="16" xfId="0" applyFont="1" applyBorder="1"/>
    <xf numFmtId="0" fontId="1" fillId="0" borderId="21" xfId="0" applyFont="1"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33" fillId="29" borderId="0" xfId="0" applyFont="1" applyFill="1" applyAlignment="1">
      <alignment horizontal="justify" wrapText="1"/>
    </xf>
    <xf numFmtId="0" fontId="30" fillId="29" borderId="0" xfId="0" applyFont="1" applyFill="1" applyAlignment="1">
      <alignment horizontal="left" wrapText="1"/>
    </xf>
    <xf numFmtId="0" fontId="34" fillId="26" borderId="19" xfId="0" applyFont="1" applyFill="1" applyBorder="1" applyAlignment="1">
      <alignment horizontal="center" vertical="center"/>
    </xf>
    <xf numFmtId="0" fontId="34" fillId="26" borderId="23" xfId="0" applyFont="1" applyFill="1" applyBorder="1" applyAlignment="1">
      <alignment horizontal="center" vertical="center"/>
    </xf>
    <xf numFmtId="0" fontId="30" fillId="29" borderId="0" xfId="0" applyFont="1" applyFill="1" applyAlignment="1">
      <alignment horizontal="justify" wrapText="1"/>
    </xf>
    <xf numFmtId="0" fontId="4" fillId="26" borderId="0" xfId="0" applyFont="1" applyFill="1" applyAlignment="1">
      <alignment horizontal="center" wrapText="1"/>
    </xf>
    <xf numFmtId="0" fontId="3" fillId="0" borderId="16" xfId="0" applyFont="1" applyBorder="1" applyAlignment="1">
      <alignment horizontal="center"/>
    </xf>
    <xf numFmtId="0" fontId="18" fillId="26" borderId="0" xfId="0" applyFont="1" applyFill="1" applyAlignment="1">
      <alignment horizontal="center" vertical="center"/>
    </xf>
  </cellXfs>
  <cellStyles count="83">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Accent1" xfId="7" xr:uid="{00000000-0005-0000-0000-000006000000}"/>
    <cellStyle name="20% - Accent2" xfId="8" xr:uid="{00000000-0005-0000-0000-000007000000}"/>
    <cellStyle name="20% - Accent3" xfId="9" xr:uid="{00000000-0005-0000-0000-000008000000}"/>
    <cellStyle name="20% - Accent4" xfId="10" xr:uid="{00000000-0005-0000-0000-000009000000}"/>
    <cellStyle name="20% - Accent5" xfId="11" xr:uid="{00000000-0005-0000-0000-00000A000000}"/>
    <cellStyle name="20% - Accent6" xfId="12" xr:uid="{00000000-0005-0000-0000-00000B000000}"/>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Accent1" xfId="19" xr:uid="{00000000-0005-0000-0000-000012000000}"/>
    <cellStyle name="40% - Accent2" xfId="20" xr:uid="{00000000-0005-0000-0000-000013000000}"/>
    <cellStyle name="40% - Accent3" xfId="21" xr:uid="{00000000-0005-0000-0000-000014000000}"/>
    <cellStyle name="40% - Accent4" xfId="22" xr:uid="{00000000-0005-0000-0000-000015000000}"/>
    <cellStyle name="40% - Accent5" xfId="23" xr:uid="{00000000-0005-0000-0000-000016000000}"/>
    <cellStyle name="40% - Accent6" xfId="24" xr:uid="{00000000-0005-0000-0000-000017000000}"/>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Accent1" xfId="31" xr:uid="{00000000-0005-0000-0000-00001E000000}"/>
    <cellStyle name="60% - Accent2" xfId="32" xr:uid="{00000000-0005-0000-0000-00001F000000}"/>
    <cellStyle name="60% - Accent3" xfId="33" xr:uid="{00000000-0005-0000-0000-000020000000}"/>
    <cellStyle name="60% - Accent4" xfId="34" xr:uid="{00000000-0005-0000-0000-000021000000}"/>
    <cellStyle name="60% - Accent5" xfId="35" xr:uid="{00000000-0005-0000-0000-000022000000}"/>
    <cellStyle name="60% - Accent6" xfId="36" xr:uid="{00000000-0005-0000-0000-000023000000}"/>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Bad" xfId="44" xr:uid="{00000000-0005-0000-0000-00002B000000}"/>
    <cellStyle name="Calcul" xfId="45" builtinId="22" customBuiltin="1"/>
    <cellStyle name="Calculation" xfId="46" xr:uid="{00000000-0005-0000-0000-00002D000000}"/>
    <cellStyle name="Cellule liée" xfId="47" builtinId="24" customBuiltin="1"/>
    <cellStyle name="Check Cell" xfId="48" xr:uid="{00000000-0005-0000-0000-00002F000000}"/>
    <cellStyle name="Commentaire" xfId="49" xr:uid="{00000000-0005-0000-0000-000030000000}"/>
    <cellStyle name="Entrée" xfId="50" builtinId="20" customBuiltin="1"/>
    <cellStyle name="Euro" xfId="51" xr:uid="{00000000-0005-0000-0000-000032000000}"/>
    <cellStyle name="Explanatory Text" xfId="52" xr:uid="{00000000-0005-0000-0000-000033000000}"/>
    <cellStyle name="Good" xfId="53" xr:uid="{00000000-0005-0000-0000-000034000000}"/>
    <cellStyle name="Heading 1" xfId="54" xr:uid="{00000000-0005-0000-0000-000035000000}"/>
    <cellStyle name="Heading 2" xfId="55" xr:uid="{00000000-0005-0000-0000-000036000000}"/>
    <cellStyle name="Heading 3" xfId="56" xr:uid="{00000000-0005-0000-0000-000037000000}"/>
    <cellStyle name="Heading 4" xfId="57" xr:uid="{00000000-0005-0000-0000-000038000000}"/>
    <cellStyle name="Input" xfId="58" xr:uid="{00000000-0005-0000-0000-000039000000}"/>
    <cellStyle name="Insatisfaisant" xfId="59" builtinId="27" customBuiltin="1"/>
    <cellStyle name="Lien hypertexte" xfId="81" builtinId="8"/>
    <cellStyle name="Linked Cell" xfId="60" xr:uid="{00000000-0005-0000-0000-00003B000000}"/>
    <cellStyle name="Milliers" xfId="80" builtinId="3"/>
    <cellStyle name="Neutral" xfId="61" xr:uid="{00000000-0005-0000-0000-00003C000000}"/>
    <cellStyle name="Neutre" xfId="62" builtinId="28" customBuiltin="1"/>
    <cellStyle name="Normal" xfId="0" builtinId="0"/>
    <cellStyle name="Normal 2 2" xfId="82" xr:uid="{F1CC7DD5-2444-4150-BCC9-F6849A860EF9}"/>
    <cellStyle name="Normal_g2" xfId="63" xr:uid="{00000000-0005-0000-0000-00003F000000}"/>
    <cellStyle name="Note" xfId="64" builtinId="10" customBuiltin="1"/>
    <cellStyle name="Output" xfId="65" xr:uid="{00000000-0005-0000-0000-000041000000}"/>
    <cellStyle name="Pourcentage" xfId="66" builtinId="5"/>
    <cellStyle name="Rubrique" xfId="67" xr:uid="{00000000-0005-0000-0000-000043000000}"/>
    <cellStyle name="Satisfaisant" xfId="68" builtinId="26" customBuiltin="1"/>
    <cellStyle name="Sortie" xfId="69" builtinId="21" customBuiltin="1"/>
    <cellStyle name="Texte explicatif" xfId="70" builtinId="53" customBuiltin="1"/>
    <cellStyle name="Title" xfId="71" xr:uid="{00000000-0005-0000-0000-000047000000}"/>
    <cellStyle name="Titre" xfId="72" builtinId="15" customBuiltin="1"/>
    <cellStyle name="Titre 1" xfId="73" builtinId="16" customBuiltin="1"/>
    <cellStyle name="Titre 2" xfId="74" builtinId="17" customBuiltin="1"/>
    <cellStyle name="Titre 3" xfId="75" builtinId="18" customBuiltin="1"/>
    <cellStyle name="Titre 4" xfId="76" builtinId="19" customBuiltin="1"/>
    <cellStyle name="Total" xfId="77" builtinId="25" customBuiltin="1"/>
    <cellStyle name="Vérification" xfId="78" builtinId="23" customBuiltin="1"/>
    <cellStyle name="Warning Text" xfId="79" xr:uid="{00000000-0005-0000-0000-00004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3E3E3"/>
      <rgbColor rgb="00FF00FF"/>
      <rgbColor rgb="00FFFF00"/>
      <rgbColor rgb="0000FFFF"/>
      <rgbColor rgb="00800080"/>
      <rgbColor rgb="00800000"/>
      <rgbColor rgb="00008080"/>
      <rgbColor rgb="000000FF"/>
      <rgbColor rgb="009999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6FC08"/>
      <color rgb="FF66FF3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En 2025, hausse de la production betteravière grace à la croissance des</a:t>
            </a:r>
            <a:r>
              <a:rPr lang="fr-FR" baseline="0"/>
              <a:t> rendements</a:t>
            </a:r>
            <a:endParaRPr lang="fr-FR"/>
          </a:p>
        </c:rich>
      </c:tx>
      <c:layout>
        <c:manualLayout>
          <c:xMode val="edge"/>
          <c:yMode val="edge"/>
          <c:x val="0.17219589257503951"/>
          <c:y val="2.0338983050847456E-2"/>
        </c:manualLayout>
      </c:layout>
      <c:overlay val="0"/>
      <c:spPr>
        <a:noFill/>
        <a:ln w="25400">
          <a:noFill/>
        </a:ln>
      </c:spPr>
    </c:title>
    <c:autoTitleDeleted val="0"/>
    <c:plotArea>
      <c:layout>
        <c:manualLayout>
          <c:layoutTarget val="inner"/>
          <c:xMode val="edge"/>
          <c:yMode val="edge"/>
          <c:x val="0.17535545023696683"/>
          <c:y val="0.20000033103868353"/>
          <c:w val="0.76303317535545023"/>
          <c:h val="0.49491607341775923"/>
        </c:manualLayout>
      </c:layout>
      <c:lineChart>
        <c:grouping val="standard"/>
        <c:varyColors val="0"/>
        <c:ser>
          <c:idx val="0"/>
          <c:order val="0"/>
          <c:tx>
            <c:strRef>
              <c:f>'g1'!$B$29</c:f>
              <c:strCache>
                <c:ptCount val="1"/>
                <c:pt idx="0">
                  <c:v>Surface</c:v>
                </c:pt>
              </c:strCache>
            </c:strRef>
          </c:tx>
          <c:spPr>
            <a:ln w="25400">
              <a:solidFill>
                <a:srgbClr val="FF0000"/>
              </a:solidFill>
              <a:prstDash val="solid"/>
            </a:ln>
          </c:spPr>
          <c:marker>
            <c:symbol val="none"/>
          </c:marker>
          <c:cat>
            <c:numRef>
              <c:f>'g1'!$C$26:$AB$26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'g1'!$C$29:$AB$29</c:f>
              <c:numCache>
                <c:formatCode>0</c:formatCode>
                <c:ptCount val="26"/>
                <c:pt idx="0" formatCode="General">
                  <c:v>100</c:v>
                </c:pt>
                <c:pt idx="1">
                  <c:v>104.73170565002367</c:v>
                </c:pt>
                <c:pt idx="2">
                  <c:v>106.85028145153808</c:v>
                </c:pt>
                <c:pt idx="3">
                  <c:v>97.536993912054314</c:v>
                </c:pt>
                <c:pt idx="4">
                  <c:v>93.794884563371738</c:v>
                </c:pt>
                <c:pt idx="5">
                  <c:v>92.300237756980124</c:v>
                </c:pt>
                <c:pt idx="6">
                  <c:v>92.524080827609083</c:v>
                </c:pt>
                <c:pt idx="7">
                  <c:v>95.871718636339224</c:v>
                </c:pt>
                <c:pt idx="8">
                  <c:v>85.171189907777617</c:v>
                </c:pt>
                <c:pt idx="9">
                  <c:v>91.136839638531271</c:v>
                </c:pt>
                <c:pt idx="10">
                  <c:v>93.646957735889586</c:v>
                </c:pt>
                <c:pt idx="11">
                  <c:v>95.475294266981052</c:v>
                </c:pt>
                <c:pt idx="12">
                  <c:v>93.403342267527862</c:v>
                </c:pt>
                <c:pt idx="13">
                  <c:v>96.031850647607044</c:v>
                </c:pt>
                <c:pt idx="14">
                  <c:v>99.339211349844504</c:v>
                </c:pt>
                <c:pt idx="15">
                  <c:v>93.949158086422457</c:v>
                </c:pt>
                <c:pt idx="16">
                  <c:v>98.832452119064001</c:v>
                </c:pt>
                <c:pt idx="17">
                  <c:v>118.63023663410324</c:v>
                </c:pt>
                <c:pt idx="18">
                  <c:v>118.57165175193207</c:v>
                </c:pt>
                <c:pt idx="19">
                  <c:v>108.98228295521673</c:v>
                </c:pt>
                <c:pt idx="20">
                  <c:v>102.68660505489891</c:v>
                </c:pt>
                <c:pt idx="21">
                  <c:v>98.101117506627418</c:v>
                </c:pt>
                <c:pt idx="22">
                  <c:v>98.033256684779147</c:v>
                </c:pt>
                <c:pt idx="23">
                  <c:v>92.858502863336113</c:v>
                </c:pt>
                <c:pt idx="24">
                  <c:v>100.48088424115488</c:v>
                </c:pt>
                <c:pt idx="25">
                  <c:v>97.004115587972521</c:v>
                </c:pt>
              </c:numCache>
            </c:numRef>
          </c:val>
          <c:smooth val="0"/>
          <c:extLst>
            <c:ext xmlns:c16="http://schemas.microsoft.com/office/drawing/2014/chart" uri="{C3380CC4-5D6E-409C-BE32-E72D297353CC}">
              <c16:uniqueId val="{00000000-465B-4167-B9E1-D7320010F670}"/>
            </c:ext>
          </c:extLst>
        </c:ser>
        <c:ser>
          <c:idx val="1"/>
          <c:order val="1"/>
          <c:tx>
            <c:strRef>
              <c:f>'g1'!$B$27</c:f>
              <c:strCache>
                <c:ptCount val="1"/>
                <c:pt idx="0">
                  <c:v>Rendement</c:v>
                </c:pt>
              </c:strCache>
            </c:strRef>
          </c:tx>
          <c:spPr>
            <a:ln w="25400">
              <a:solidFill>
                <a:srgbClr val="0000FF"/>
              </a:solidFill>
              <a:prstDash val="solid"/>
            </a:ln>
          </c:spPr>
          <c:marker>
            <c:symbol val="none"/>
          </c:marker>
          <c:cat>
            <c:numRef>
              <c:f>'g1'!$C$26:$AB$26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'g1'!$C$27:$AB$27</c:f>
              <c:numCache>
                <c:formatCode>0</c:formatCode>
                <c:ptCount val="26"/>
                <c:pt idx="0" formatCode="General">
                  <c:v>100</c:v>
                </c:pt>
                <c:pt idx="1">
                  <c:v>82.346281938210012</c:v>
                </c:pt>
                <c:pt idx="2">
                  <c:v>100.6002606394882</c:v>
                </c:pt>
                <c:pt idx="3">
                  <c:v>96.559032211354918</c:v>
                </c:pt>
                <c:pt idx="4">
                  <c:v>105.38918214487872</c:v>
                </c:pt>
                <c:pt idx="5">
                  <c:v>108.33256545605327</c:v>
                </c:pt>
                <c:pt idx="6">
                  <c:v>103.65026919583502</c:v>
                </c:pt>
                <c:pt idx="7">
                  <c:v>111.2667342398673</c:v>
                </c:pt>
                <c:pt idx="8">
                  <c:v>114.29173193623548</c:v>
                </c:pt>
                <c:pt idx="9">
                  <c:v>123.8471968091408</c:v>
                </c:pt>
                <c:pt idx="10">
                  <c:v>109.34023623814365</c:v>
                </c:pt>
                <c:pt idx="11">
                  <c:v>127.69180615094878</c:v>
                </c:pt>
                <c:pt idx="12">
                  <c:v>113.78441833557547</c:v>
                </c:pt>
                <c:pt idx="13">
                  <c:v>112.48970516207433</c:v>
                </c:pt>
                <c:pt idx="14">
                  <c:v>122.37434302108979</c:v>
                </c:pt>
                <c:pt idx="15">
                  <c:v>114.88625847669365</c:v>
                </c:pt>
                <c:pt idx="16">
                  <c:v>112.40097627058294</c:v>
                </c:pt>
                <c:pt idx="17">
                  <c:v>125.40668907213741</c:v>
                </c:pt>
                <c:pt idx="18">
                  <c:v>108.06472698293896</c:v>
                </c:pt>
                <c:pt idx="19">
                  <c:v>112.07895779434425</c:v>
                </c:pt>
                <c:pt idx="20">
                  <c:v>81.870799726929448</c:v>
                </c:pt>
                <c:pt idx="21">
                  <c:v>112.56325287871718</c:v>
                </c:pt>
                <c:pt idx="22">
                  <c:v>103.23847718676211</c:v>
                </c:pt>
                <c:pt idx="23">
                  <c:v>105.8217318891372</c:v>
                </c:pt>
                <c:pt idx="24">
                  <c:v>104.23288195264952</c:v>
                </c:pt>
                <c:pt idx="25">
                  <c:v>117.99825068084931</c:v>
                </c:pt>
              </c:numCache>
            </c:numRef>
          </c:val>
          <c:smooth val="0"/>
          <c:extLst>
            <c:ext xmlns:c16="http://schemas.microsoft.com/office/drawing/2014/chart" uri="{C3380CC4-5D6E-409C-BE32-E72D297353CC}">
              <c16:uniqueId val="{00000001-465B-4167-B9E1-D7320010F670}"/>
            </c:ext>
          </c:extLst>
        </c:ser>
        <c:ser>
          <c:idx val="2"/>
          <c:order val="2"/>
          <c:tx>
            <c:strRef>
              <c:f>'g1'!$B$28</c:f>
              <c:strCache>
                <c:ptCount val="1"/>
                <c:pt idx="0">
                  <c:v>Production</c:v>
                </c:pt>
              </c:strCache>
            </c:strRef>
          </c:tx>
          <c:spPr>
            <a:ln w="25400">
              <a:solidFill>
                <a:srgbClr val="99CC00"/>
              </a:solidFill>
              <a:prstDash val="solid"/>
            </a:ln>
          </c:spPr>
          <c:marker>
            <c:symbol val="none"/>
          </c:marker>
          <c:cat>
            <c:numRef>
              <c:f>'g1'!$C$26:$AB$26</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'g1'!$C$28:$AB$28</c:f>
              <c:numCache>
                <c:formatCode>0</c:formatCode>
                <c:ptCount val="26"/>
                <c:pt idx="0" formatCode="General">
                  <c:v>100</c:v>
                </c:pt>
                <c:pt idx="1">
                  <c:v>86.242314991484875</c:v>
                </c:pt>
                <c:pt idx="2">
                  <c:v>107.49237313197906</c:v>
                </c:pt>
                <c:pt idx="3">
                  <c:v>94.180623585177685</c:v>
                </c:pt>
                <c:pt idx="4">
                  <c:v>98.849230962127137</c:v>
                </c:pt>
                <c:pt idx="5">
                  <c:v>99.991749231256151</c:v>
                </c:pt>
                <c:pt idx="6">
                  <c:v>95.901263454995672</c:v>
                </c:pt>
                <c:pt idx="7">
                  <c:v>106.67296996650448</c:v>
                </c:pt>
                <c:pt idx="8">
                  <c:v>97.344272363219943</c:v>
                </c:pt>
                <c:pt idx="9">
                  <c:v>112.87031397859108</c:v>
                </c:pt>
                <c:pt idx="10">
                  <c:v>102.39399122189798</c:v>
                </c:pt>
                <c:pt idx="11">
                  <c:v>121.91434961701502</c:v>
                </c:pt>
                <c:pt idx="12">
                  <c:v>106.27864318056869</c:v>
                </c:pt>
                <c:pt idx="13">
                  <c:v>108.02614231189547</c:v>
                </c:pt>
                <c:pt idx="14">
                  <c:v>121.56592855699286</c:v>
                </c:pt>
                <c:pt idx="15">
                  <c:v>107.93486908640482</c:v>
                </c:pt>
                <c:pt idx="16">
                  <c:v>111.0888432862121</c:v>
                </c:pt>
                <c:pt idx="17">
                  <c:v>148.77052283129609</c:v>
                </c:pt>
                <c:pt idx="18">
                  <c:v>128.13436500771761</c:v>
                </c:pt>
                <c:pt idx="19">
                  <c:v>122.14642927875438</c:v>
                </c:pt>
                <c:pt idx="20">
                  <c:v>84.070497817427935</c:v>
                </c:pt>
                <c:pt idx="21">
                  <c:v>110.4260100014021</c:v>
                </c:pt>
                <c:pt idx="22">
                  <c:v>101.20822558296459</c:v>
                </c:pt>
                <c:pt idx="23">
                  <c:v>98.264654822677485</c:v>
                </c:pt>
                <c:pt idx="24">
                  <c:v>104.73431212015178</c:v>
                </c:pt>
                <c:pt idx="25">
                  <c:v>114.4633678576341</c:v>
                </c:pt>
              </c:numCache>
            </c:numRef>
          </c:val>
          <c:smooth val="0"/>
          <c:extLst>
            <c:ext xmlns:c16="http://schemas.microsoft.com/office/drawing/2014/chart" uri="{C3380CC4-5D6E-409C-BE32-E72D297353CC}">
              <c16:uniqueId val="{00000002-465B-4167-B9E1-D7320010F670}"/>
            </c:ext>
          </c:extLst>
        </c:ser>
        <c:dLbls>
          <c:showLegendKey val="0"/>
          <c:showVal val="0"/>
          <c:showCatName val="0"/>
          <c:showSerName val="0"/>
          <c:showPercent val="0"/>
          <c:showBubbleSize val="0"/>
        </c:dLbls>
        <c:smooth val="0"/>
        <c:axId val="802792784"/>
        <c:axId val="1"/>
      </c:lineChart>
      <c:catAx>
        <c:axId val="802792784"/>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Source : Agreste - SAA</a:t>
                </a:r>
              </a:p>
            </c:rich>
          </c:tx>
          <c:layout>
            <c:manualLayout>
              <c:xMode val="edge"/>
              <c:yMode val="edge"/>
              <c:x val="1.8957345971563982E-2"/>
              <c:y val="0.9152557522109245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sz="850" b="0" i="0" u="none" strike="noStrike" baseline="0">
                <a:solidFill>
                  <a:srgbClr val="000000"/>
                </a:solidFill>
                <a:latin typeface="Arial"/>
                <a:ea typeface="Arial"/>
                <a:cs typeface="Arial"/>
              </a:defRPr>
            </a:pPr>
            <a:endParaRPr lang="fr-FR"/>
          </a:p>
        </c:txPr>
        <c:crossAx val="1"/>
        <c:crossesAt val="80"/>
        <c:auto val="1"/>
        <c:lblAlgn val="ctr"/>
        <c:lblOffset val="100"/>
        <c:tickLblSkip val="1"/>
        <c:tickMarkSkip val="1"/>
        <c:noMultiLvlLbl val="0"/>
      </c:catAx>
      <c:valAx>
        <c:axId val="1"/>
        <c:scaling>
          <c:orientation val="minMax"/>
          <c:max val="150"/>
          <c:min val="80"/>
        </c:scaling>
        <c:delete val="0"/>
        <c:axPos val="l"/>
        <c:title>
          <c:tx>
            <c:rich>
              <a:bodyPr/>
              <a:lstStyle/>
              <a:p>
                <a:pPr>
                  <a:defRPr sz="1000" b="0" i="0" u="none" strike="noStrike" baseline="0">
                    <a:solidFill>
                      <a:srgbClr val="000000"/>
                    </a:solidFill>
                    <a:latin typeface="Arial"/>
                    <a:ea typeface="Arial"/>
                    <a:cs typeface="Arial"/>
                  </a:defRPr>
                </a:pPr>
                <a:r>
                  <a:rPr lang="fr-FR"/>
                  <a:t>Base 100 en 2000</a:t>
                </a:r>
              </a:p>
            </c:rich>
          </c:tx>
          <c:layout>
            <c:manualLayout>
              <c:xMode val="edge"/>
              <c:yMode val="edge"/>
              <c:x val="5.4502369668246446E-2"/>
              <c:y val="0.2644072173053781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802792784"/>
        <c:crosses val="autoZero"/>
        <c:crossBetween val="midCat"/>
        <c:majorUnit val="10"/>
        <c:minorUnit val="5"/>
      </c:valAx>
      <c:spPr>
        <a:noFill/>
        <a:ln w="25400">
          <a:noFill/>
        </a:ln>
      </c:spPr>
    </c:plotArea>
    <c:legend>
      <c:legendPos val="r"/>
      <c:layout>
        <c:manualLayout>
          <c:xMode val="edge"/>
          <c:yMode val="edge"/>
          <c:x val="0.16034755134281201"/>
          <c:y val="0.82712001310913186"/>
          <c:w val="0.78751974723538709"/>
          <c:h val="6.7796722385994421E-2"/>
        </c:manualLayout>
      </c:layout>
      <c:overlay val="0"/>
      <c:spPr>
        <a:noFill/>
        <a:ln w="25400">
          <a:noFill/>
        </a:ln>
      </c:spPr>
      <c:txPr>
        <a:bodyPr/>
        <a:lstStyle/>
        <a:p>
          <a:pPr>
            <a:defRPr sz="780" b="0" i="0" u="none" strike="noStrike" baseline="0">
              <a:solidFill>
                <a:srgbClr val="000000"/>
              </a:solidFill>
              <a:latin typeface="Arabic Transparent"/>
              <a:ea typeface="Arabic Transparent"/>
              <a:cs typeface="Arabic Transparent"/>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8" orientation="landscape"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En 2025/2026, l'offre mondiale pèse sur les cours du sucre </a:t>
            </a:r>
          </a:p>
        </c:rich>
      </c:tx>
      <c:layout>
        <c:manualLayout>
          <c:xMode val="edge"/>
          <c:yMode val="edge"/>
          <c:x val="0.12236309068961317"/>
          <c:y val="0"/>
        </c:manualLayout>
      </c:layout>
      <c:overlay val="0"/>
      <c:spPr>
        <a:noFill/>
        <a:ln w="25400">
          <a:noFill/>
        </a:ln>
      </c:spPr>
    </c:title>
    <c:autoTitleDeleted val="0"/>
    <c:plotArea>
      <c:layout>
        <c:manualLayout>
          <c:layoutTarget val="inner"/>
          <c:xMode val="edge"/>
          <c:yMode val="edge"/>
          <c:x val="0.1167372116460126"/>
          <c:y val="0.13444709626093873"/>
          <c:w val="0.79254726070633574"/>
          <c:h val="0.68416865552903738"/>
        </c:manualLayout>
      </c:layout>
      <c:lineChart>
        <c:grouping val="standard"/>
        <c:varyColors val="0"/>
        <c:ser>
          <c:idx val="0"/>
          <c:order val="0"/>
          <c:tx>
            <c:strRef>
              <c:f>'g2'!$A$10</c:f>
              <c:strCache>
                <c:ptCount val="1"/>
                <c:pt idx="0">
                  <c:v>Cours à New York du sucre brut, marché à terme (€/TM)</c:v>
                </c:pt>
              </c:strCache>
            </c:strRef>
          </c:tx>
          <c:spPr>
            <a:ln w="25400">
              <a:solidFill>
                <a:srgbClr val="FF0000"/>
              </a:solidFill>
              <a:prstDash val="solid"/>
            </a:ln>
          </c:spPr>
          <c:marker>
            <c:symbol val="none"/>
          </c:marker>
          <c:cat>
            <c:strRef>
              <c:f>'g2'!$N$8:$EV$8</c:f>
              <c:strCache>
                <c:ptCount val="138"/>
                <c:pt idx="5">
                  <c:v>2014/2015</c:v>
                </c:pt>
                <c:pt idx="17">
                  <c:v>2015/2016</c:v>
                </c:pt>
                <c:pt idx="29">
                  <c:v>2016/2017</c:v>
                </c:pt>
                <c:pt idx="41">
                  <c:v>2017/2018</c:v>
                </c:pt>
                <c:pt idx="53">
                  <c:v>2018/2019</c:v>
                </c:pt>
                <c:pt idx="65">
                  <c:v>2019/2020</c:v>
                </c:pt>
                <c:pt idx="77">
                  <c:v>2020/2021</c:v>
                </c:pt>
                <c:pt idx="89">
                  <c:v>2021/2022</c:v>
                </c:pt>
                <c:pt idx="101">
                  <c:v>2022/2023</c:v>
                </c:pt>
                <c:pt idx="113">
                  <c:v>2023/2024</c:v>
                </c:pt>
                <c:pt idx="125">
                  <c:v>2024/2025</c:v>
                </c:pt>
                <c:pt idx="137">
                  <c:v>2025-2026</c:v>
                </c:pt>
              </c:strCache>
            </c:strRef>
          </c:cat>
          <c:val>
            <c:numRef>
              <c:f>'g2'!$N$10:$EV$10</c:f>
              <c:numCache>
                <c:formatCode>#,##0</c:formatCode>
                <c:ptCount val="139"/>
                <c:pt idx="0">
                  <c:v>262.33800000000002</c:v>
                </c:pt>
                <c:pt idx="1">
                  <c:v>285.33</c:v>
                </c:pt>
                <c:pt idx="2">
                  <c:v>247.83666666666667</c:v>
                </c:pt>
                <c:pt idx="3">
                  <c:v>274.13249999999999</c:v>
                </c:pt>
                <c:pt idx="4">
                  <c:v>282.46499999999997</c:v>
                </c:pt>
                <c:pt idx="5">
                  <c:v>261.95749999999998</c:v>
                </c:pt>
                <c:pt idx="6">
                  <c:v>265.63400000000001</c:v>
                </c:pt>
                <c:pt idx="7">
                  <c:v>247.24333333333334</c:v>
                </c:pt>
                <c:pt idx="8">
                  <c:v>227.2225</c:v>
                </c:pt>
                <c:pt idx="9">
                  <c:v>235.02</c:v>
                </c:pt>
                <c:pt idx="10">
                  <c:v>214.1</c:v>
                </c:pt>
                <c:pt idx="11">
                  <c:v>222.14250000000001</c:v>
                </c:pt>
                <c:pt idx="12">
                  <c:v>277.47400000000005</c:v>
                </c:pt>
                <c:pt idx="13">
                  <c:v>319.92599999999999</c:v>
                </c:pt>
                <c:pt idx="14">
                  <c:v>304.71333333333331</c:v>
                </c:pt>
                <c:pt idx="15">
                  <c:v>290.21749999999997</c:v>
                </c:pt>
                <c:pt idx="16">
                  <c:v>261.66000000000003</c:v>
                </c:pt>
                <c:pt idx="17">
                  <c:v>304.79000000000002</c:v>
                </c:pt>
                <c:pt idx="18">
                  <c:v>289.22250000000003</c:v>
                </c:pt>
                <c:pt idx="19">
                  <c:v>333.86333333333329</c:v>
                </c:pt>
                <c:pt idx="20">
                  <c:v>380.17399999999998</c:v>
                </c:pt>
                <c:pt idx="21">
                  <c:v>386.01</c:v>
                </c:pt>
                <c:pt idx="22">
                  <c:v>392.99</c:v>
                </c:pt>
                <c:pt idx="23">
                  <c:v>413.16399999999993</c:v>
                </c:pt>
                <c:pt idx="24">
                  <c:v>455.90499999999997</c:v>
                </c:pt>
                <c:pt idx="25">
                  <c:v>422.09</c:v>
                </c:pt>
                <c:pt idx="26">
                  <c:v>397.67666666666668</c:v>
                </c:pt>
                <c:pt idx="27">
                  <c:v>425.43</c:v>
                </c:pt>
                <c:pt idx="28">
                  <c:v>421.76749999999998</c:v>
                </c:pt>
                <c:pt idx="29">
                  <c:v>373.74799999999999</c:v>
                </c:pt>
                <c:pt idx="30">
                  <c:v>331.79500000000002</c:v>
                </c:pt>
                <c:pt idx="31">
                  <c:v>313.26249999999999</c:v>
                </c:pt>
                <c:pt idx="32">
                  <c:v>267.55399999999997</c:v>
                </c:pt>
                <c:pt idx="33">
                  <c:v>272.87</c:v>
                </c:pt>
                <c:pt idx="34">
                  <c:v>259.166</c:v>
                </c:pt>
                <c:pt idx="35">
                  <c:v>261.14999999999998</c:v>
                </c:pt>
                <c:pt idx="36">
                  <c:v>265.95999999999998</c:v>
                </c:pt>
                <c:pt idx="37">
                  <c:v>280.97599999999994</c:v>
                </c:pt>
                <c:pt idx="38">
                  <c:v>#N/A</c:v>
                </c:pt>
                <c:pt idx="39">
                  <c:v>252.49250000000001</c:v>
                </c:pt>
                <c:pt idx="40">
                  <c:v>241.92750000000001</c:v>
                </c:pt>
                <c:pt idx="41">
                  <c:v>230.90600000000001</c:v>
                </c:pt>
                <c:pt idx="42">
                  <c:v>213.3075</c:v>
                </c:pt>
                <c:pt idx="43">
                  <c:v>222.78799999999995</c:v>
                </c:pt>
                <c:pt idx="44">
                  <c:v>227.1225</c:v>
                </c:pt>
                <c:pt idx="45">
                  <c:v>210.5275</c:v>
                </c:pt>
                <c:pt idx="46">
                  <c:v>199.80400000000003</c:v>
                </c:pt>
                <c:pt idx="47">
                  <c:v>208.55</c:v>
                </c:pt>
                <c:pt idx="48">
                  <c:v>254.54749999999996</c:v>
                </c:pt>
                <c:pt idx="49">
                  <c:v>248.87399999999997</c:v>
                </c:pt>
                <c:pt idx="50">
                  <c:v>244.05333333333337</c:v>
                </c:pt>
                <c:pt idx="51">
                  <c:v>242.94200000000001</c:v>
                </c:pt>
                <c:pt idx="52">
                  <c:v>249.35250000000002</c:v>
                </c:pt>
                <c:pt idx="53">
                  <c:v>242.02249999999998</c:v>
                </c:pt>
                <c:pt idx="54">
                  <c:v>247.06599999999997</c:v>
                </c:pt>
                <c:pt idx="55">
                  <c:v>233.22799999999998</c:v>
                </c:pt>
                <c:pt idx="56">
                  <c:v>244.77500000000001</c:v>
                </c:pt>
                <c:pt idx="57">
                  <c:v>237.92249999999999</c:v>
                </c:pt>
                <c:pt idx="58">
                  <c:v>230.14000000000001</c:v>
                </c:pt>
                <c:pt idx="59">
                  <c:v>222.0975</c:v>
                </c:pt>
                <c:pt idx="60">
                  <c:v>247.52999999999997</c:v>
                </c:pt>
                <c:pt idx="61">
                  <c:v>253.45249999999999</c:v>
                </c:pt>
                <c:pt idx="62">
                  <c:v>265.92</c:v>
                </c:pt>
                <c:pt idx="63">
                  <c:v>279.39600000000002</c:v>
                </c:pt>
                <c:pt idx="64">
                  <c:v>301.72249999999997</c:v>
                </c:pt>
                <c:pt idx="65">
                  <c:v>234.0025</c:v>
                </c:pt>
                <c:pt idx="66">
                  <c:v>207.46000000000004</c:v>
                </c:pt>
                <c:pt idx="67">
                  <c:v>215.26500000000001</c:v>
                </c:pt>
                <c:pt idx="68">
                  <c:v>231.97000000000003</c:v>
                </c:pt>
                <c:pt idx="69">
                  <c:v>229.71799999999999</c:v>
                </c:pt>
                <c:pt idx="70">
                  <c:v>241.4075</c:v>
                </c:pt>
                <c:pt idx="71">
                  <c:v>231.44250000000002</c:v>
                </c:pt>
                <c:pt idx="72">
                  <c:v>266.87800000000004</c:v>
                </c:pt>
                <c:pt idx="73">
                  <c:v>276.745</c:v>
                </c:pt>
                <c:pt idx="74">
                  <c:v>269.07799999999997</c:v>
                </c:pt>
                <c:pt idx="75">
                  <c:v>289.64499999999998</c:v>
                </c:pt>
                <c:pt idx="76">
                  <c:v>309.125</c:v>
                </c:pt>
                <c:pt idx="77">
                  <c:v>293.79499999999996</c:v>
                </c:pt>
                <c:pt idx="78">
                  <c:v>295.63800000000003</c:v>
                </c:pt>
                <c:pt idx="79">
                  <c:v>312.57749999999999</c:v>
                </c:pt>
                <c:pt idx="80">
                  <c:v>313.36250000000001</c:v>
                </c:pt>
                <c:pt idx="81">
                  <c:v>330.19799999999998</c:v>
                </c:pt>
                <c:pt idx="82">
                  <c:v>363.77499999999998</c:v>
                </c:pt>
                <c:pt idx="83">
                  <c:v>367.70499999999993</c:v>
                </c:pt>
                <c:pt idx="84">
                  <c:v>370.5575</c:v>
                </c:pt>
                <c:pt idx="85">
                  <c:v>383.41250000000002</c:v>
                </c:pt>
                <c:pt idx="86">
                  <c:v>375.54799999999994</c:v>
                </c:pt>
                <c:pt idx="87">
                  <c:v>358.52000000000004</c:v>
                </c:pt>
                <c:pt idx="88">
                  <c:v>355.08749999999998</c:v>
                </c:pt>
                <c:pt idx="89">
                  <c:v>380.67399999999998</c:v>
                </c:pt>
                <c:pt idx="90">
                  <c:v>404.48249999999996</c:v>
                </c:pt>
                <c:pt idx="91">
                  <c:v>400.63250000000005</c:v>
                </c:pt>
                <c:pt idx="92">
                  <c:v>393.50200000000007</c:v>
                </c:pt>
                <c:pt idx="93">
                  <c:v>399.71499999999992</c:v>
                </c:pt>
                <c:pt idx="94">
                  <c:v>389.20749999999998</c:v>
                </c:pt>
                <c:pt idx="95">
                  <c:v>404.77</c:v>
                </c:pt>
                <c:pt idx="96">
                  <c:v>411.60500000000002</c:v>
                </c:pt>
                <c:pt idx="97">
                  <c:v>417.68499999999995</c:v>
                </c:pt>
                <c:pt idx="98">
                  <c:v>418.19200000000001</c:v>
                </c:pt>
                <c:pt idx="99">
                  <c:v>405.72250000000003</c:v>
                </c:pt>
                <c:pt idx="100">
                  <c:v>442.60999999999996</c:v>
                </c:pt>
                <c:pt idx="101">
                  <c:v>432.84</c:v>
                </c:pt>
                <c:pt idx="102">
                  <c:v>500.92750000000001</c:v>
                </c:pt>
                <c:pt idx="103">
                  <c:v>517.875</c:v>
                </c:pt>
                <c:pt idx="104">
                  <c:v>500.79000000000008</c:v>
                </c:pt>
                <c:pt idx="105">
                  <c:v>480.49250000000001</c:v>
                </c:pt>
                <c:pt idx="106">
                  <c:v>491.30200000000002</c:v>
                </c:pt>
                <c:pt idx="107">
                  <c:v>555.96500000000003</c:v>
                </c:pt>
                <c:pt idx="108">
                  <c:v>557.96249999999998</c:v>
                </c:pt>
                <c:pt idx="109">
                  <c:v>555.13600000000008</c:v>
                </c:pt>
                <c:pt idx="110">
                  <c:v>438.61999999999995</c:v>
                </c:pt>
                <c:pt idx="111">
                  <c:v>454.4325</c:v>
                </c:pt>
                <c:pt idx="112">
                  <c:v>472.25</c:v>
                </c:pt>
                <c:pt idx="113">
                  <c:v>444.435</c:v>
                </c:pt>
                <c:pt idx="114">
                  <c:v>422.41249999999997</c:v>
                </c:pt>
                <c:pt idx="115">
                  <c:v>383.2</c:v>
                </c:pt>
                <c:pt idx="116">
                  <c:v>392.9</c:v>
                </c:pt>
                <c:pt idx="117">
                  <c:v>392.4</c:v>
                </c:pt>
                <c:pt idx="118">
                  <c:v>368.4</c:v>
                </c:pt>
                <c:pt idx="119">
                  <c:v>410.3</c:v>
                </c:pt>
                <c:pt idx="120">
                  <c:v>452.3</c:v>
                </c:pt>
                <c:pt idx="121">
                  <c:v>449.8</c:v>
                </c:pt>
                <c:pt idx="122">
                  <c:v>422.6</c:v>
                </c:pt>
                <c:pt idx="123">
                  <c:v>404</c:v>
                </c:pt>
                <c:pt idx="124">
                  <c:v>426.9</c:v>
                </c:pt>
                <c:pt idx="125">
                  <c:v>388.7</c:v>
                </c:pt>
                <c:pt idx="126">
                  <c:v>358</c:v>
                </c:pt>
                <c:pt idx="127">
                  <c:v>341.2</c:v>
                </c:pt>
                <c:pt idx="128">
                  <c:v>311</c:v>
                </c:pt>
                <c:pt idx="129">
                  <c:v>309.10000000000002</c:v>
                </c:pt>
                <c:pt idx="130">
                  <c:v>310.3</c:v>
                </c:pt>
                <c:pt idx="131">
                  <c:v>296.10000000000002</c:v>
                </c:pt>
                <c:pt idx="132">
                  <c:v>295</c:v>
                </c:pt>
                <c:pt idx="133">
                  <c:v>278.39999999999998</c:v>
                </c:pt>
                <c:pt idx="134">
                  <c:v>280.89999999999998</c:v>
                </c:pt>
                <c:pt idx="135">
                  <c:v>277.2</c:v>
                </c:pt>
                <c:pt idx="136">
                  <c:v>265.60000000000002</c:v>
                </c:pt>
                <c:pt idx="137">
                  <c:v>280.60000000000002</c:v>
                </c:pt>
                <c:pt idx="138">
                  <c:v>264.77428571428561</c:v>
                </c:pt>
              </c:numCache>
            </c:numRef>
          </c:val>
          <c:smooth val="0"/>
          <c:extLst>
            <c:ext xmlns:c16="http://schemas.microsoft.com/office/drawing/2014/chart" uri="{C3380CC4-5D6E-409C-BE32-E72D297353CC}">
              <c16:uniqueId val="{00000001-3BB3-4E49-AA19-D7DA2AB7B6F2}"/>
            </c:ext>
          </c:extLst>
        </c:ser>
        <c:ser>
          <c:idx val="1"/>
          <c:order val="1"/>
          <c:tx>
            <c:strRef>
              <c:f>'g2'!$A$9</c:f>
              <c:strCache>
                <c:ptCount val="1"/>
                <c:pt idx="0">
                  <c:v>Cours à Londres du sucre blanc, marché à terme (€/TM)</c:v>
                </c:pt>
              </c:strCache>
            </c:strRef>
          </c:tx>
          <c:spPr>
            <a:ln w="12700">
              <a:solidFill>
                <a:srgbClr val="FF0000"/>
              </a:solidFill>
            </a:ln>
          </c:spPr>
          <c:marker>
            <c:symbol val="none"/>
          </c:marker>
          <c:cat>
            <c:strRef>
              <c:f>'g2'!$N$8:$EV$8</c:f>
              <c:strCache>
                <c:ptCount val="138"/>
                <c:pt idx="5">
                  <c:v>2014/2015</c:v>
                </c:pt>
                <c:pt idx="17">
                  <c:v>2015/2016</c:v>
                </c:pt>
                <c:pt idx="29">
                  <c:v>2016/2017</c:v>
                </c:pt>
                <c:pt idx="41">
                  <c:v>2017/2018</c:v>
                </c:pt>
                <c:pt idx="53">
                  <c:v>2018/2019</c:v>
                </c:pt>
                <c:pt idx="65">
                  <c:v>2019/2020</c:v>
                </c:pt>
                <c:pt idx="77">
                  <c:v>2020/2021</c:v>
                </c:pt>
                <c:pt idx="89">
                  <c:v>2021/2022</c:v>
                </c:pt>
                <c:pt idx="101">
                  <c:v>2022/2023</c:v>
                </c:pt>
                <c:pt idx="113">
                  <c:v>2023/2024</c:v>
                </c:pt>
                <c:pt idx="125">
                  <c:v>2024/2025</c:v>
                </c:pt>
                <c:pt idx="137">
                  <c:v>2025-2026</c:v>
                </c:pt>
              </c:strCache>
            </c:strRef>
          </c:cat>
          <c:val>
            <c:numRef>
              <c:f>'g2'!$N$9:$EV$9</c:f>
              <c:numCache>
                <c:formatCode>#,##0</c:formatCode>
                <c:ptCount val="139"/>
                <c:pt idx="0">
                  <c:v>334.96799999999996</c:v>
                </c:pt>
                <c:pt idx="1">
                  <c:v>335.67500000000001</c:v>
                </c:pt>
                <c:pt idx="2">
                  <c:v>319.23333333333335</c:v>
                </c:pt>
                <c:pt idx="3">
                  <c:v>341.4375</c:v>
                </c:pt>
                <c:pt idx="4">
                  <c:v>335.68</c:v>
                </c:pt>
                <c:pt idx="5">
                  <c:v>339.5025</c:v>
                </c:pt>
                <c:pt idx="6">
                  <c:v>342.33</c:v>
                </c:pt>
                <c:pt idx="7">
                  <c:v>324</c:v>
                </c:pt>
                <c:pt idx="8">
                  <c:v>309.85750000000002</c:v>
                </c:pt>
                <c:pt idx="9">
                  <c:v>324.73250000000002</c:v>
                </c:pt>
                <c:pt idx="10">
                  <c:v>305.92</c:v>
                </c:pt>
                <c:pt idx="11">
                  <c:v>309.52499999999998</c:v>
                </c:pt>
                <c:pt idx="12">
                  <c:v>345.41199999999998</c:v>
                </c:pt>
                <c:pt idx="13">
                  <c:v>370.19749999999999</c:v>
                </c:pt>
                <c:pt idx="14">
                  <c:v>376.45333333333332</c:v>
                </c:pt>
                <c:pt idx="15">
                  <c:v>388.3725</c:v>
                </c:pt>
                <c:pt idx="16">
                  <c:v>347.86</c:v>
                </c:pt>
                <c:pt idx="17">
                  <c:v>395.488</c:v>
                </c:pt>
                <c:pt idx="18">
                  <c:v>387.6</c:v>
                </c:pt>
                <c:pt idx="19">
                  <c:v>427.31666666666666</c:v>
                </c:pt>
                <c:pt idx="20">
                  <c:v>470.18199999999996</c:v>
                </c:pt>
                <c:pt idx="21">
                  <c:v>483.64000000000004</c:v>
                </c:pt>
                <c:pt idx="22">
                  <c:v>480.70666666666665</c:v>
                </c:pt>
                <c:pt idx="23">
                  <c:v>502.63800000000003</c:v>
                </c:pt>
                <c:pt idx="24">
                  <c:v>537.87750000000005</c:v>
                </c:pt>
                <c:pt idx="25">
                  <c:v>507.86500000000001</c:v>
                </c:pt>
                <c:pt idx="26">
                  <c:v>480.62333333333339</c:v>
                </c:pt>
                <c:pt idx="27">
                  <c:v>506.28750000000002</c:v>
                </c:pt>
                <c:pt idx="28">
                  <c:v>512.93499999999995</c:v>
                </c:pt>
                <c:pt idx="29">
                  <c:v>476.92399999999998</c:v>
                </c:pt>
                <c:pt idx="30">
                  <c:v>432.79500000000002</c:v>
                </c:pt>
                <c:pt idx="31">
                  <c:v>407.07749999999993</c:v>
                </c:pt>
                <c:pt idx="32">
                  <c:v>361.95400000000001</c:v>
                </c:pt>
                <c:pt idx="33">
                  <c:v>348.54249999999996</c:v>
                </c:pt>
                <c:pt idx="34">
                  <c:v>321.49</c:v>
                </c:pt>
                <c:pt idx="35">
                  <c:v>311.15500000000003</c:v>
                </c:pt>
                <c:pt idx="36">
                  <c:v>317.5675</c:v>
                </c:pt>
                <c:pt idx="37">
                  <c:v>330.83800000000002</c:v>
                </c:pt>
                <c:pt idx="38">
                  <c:v>#N/A</c:v>
                </c:pt>
                <c:pt idx="39">
                  <c:v>304.46499999999997</c:v>
                </c:pt>
                <c:pt idx="40">
                  <c:v>289.10000000000002</c:v>
                </c:pt>
                <c:pt idx="41">
                  <c:v>289.38400000000001</c:v>
                </c:pt>
                <c:pt idx="42">
                  <c:v>277.72500000000002</c:v>
                </c:pt>
                <c:pt idx="43">
                  <c:v>284.3</c:v>
                </c:pt>
                <c:pt idx="44">
                  <c:v>294.59249999999997</c:v>
                </c:pt>
                <c:pt idx="45">
                  <c:v>283.63249999999999</c:v>
                </c:pt>
                <c:pt idx="46">
                  <c:v>273.36800000000005</c:v>
                </c:pt>
                <c:pt idx="47">
                  <c:v>283.28250000000003</c:v>
                </c:pt>
                <c:pt idx="48">
                  <c:v>318.41749999999996</c:v>
                </c:pt>
                <c:pt idx="49">
                  <c:v>303.714</c:v>
                </c:pt>
                <c:pt idx="50">
                  <c:v>300.30333333333334</c:v>
                </c:pt>
                <c:pt idx="51">
                  <c:v>299.31399999999996</c:v>
                </c:pt>
                <c:pt idx="52">
                  <c:v>306.67500000000001</c:v>
                </c:pt>
                <c:pt idx="53">
                  <c:v>296.15999999999997</c:v>
                </c:pt>
                <c:pt idx="54">
                  <c:v>298.62399999999997</c:v>
                </c:pt>
                <c:pt idx="55">
                  <c:v>290.95400000000001</c:v>
                </c:pt>
                <c:pt idx="56">
                  <c:v>295.2475</c:v>
                </c:pt>
                <c:pt idx="57">
                  <c:v>283.02750000000003</c:v>
                </c:pt>
                <c:pt idx="58">
                  <c:v>282.00599999999997</c:v>
                </c:pt>
                <c:pt idx="59">
                  <c:v>291.0575</c:v>
                </c:pt>
                <c:pt idx="60">
                  <c:v>305.69399999999996</c:v>
                </c:pt>
                <c:pt idx="61">
                  <c:v>303.61</c:v>
                </c:pt>
                <c:pt idx="62">
                  <c:v>318.97500000000002</c:v>
                </c:pt>
                <c:pt idx="63">
                  <c:v>347.50799999999998</c:v>
                </c:pt>
                <c:pt idx="64">
                  <c:v>380.19749999999999</c:v>
                </c:pt>
                <c:pt idx="65">
                  <c:v>322.44749999999999</c:v>
                </c:pt>
                <c:pt idx="66">
                  <c:v>311.61800000000005</c:v>
                </c:pt>
                <c:pt idx="67">
                  <c:v>328.02750000000003</c:v>
                </c:pt>
                <c:pt idx="68">
                  <c:v>333.23500000000001</c:v>
                </c:pt>
                <c:pt idx="69">
                  <c:v>309.74999999999994</c:v>
                </c:pt>
                <c:pt idx="70">
                  <c:v>316.20500000000004</c:v>
                </c:pt>
                <c:pt idx="71">
                  <c:v>307.94749999999999</c:v>
                </c:pt>
                <c:pt idx="72">
                  <c:v>329.34</c:v>
                </c:pt>
                <c:pt idx="73">
                  <c:v>341.01249999999999</c:v>
                </c:pt>
                <c:pt idx="74">
                  <c:v>334.17599999999999</c:v>
                </c:pt>
                <c:pt idx="75">
                  <c:v>367.8</c:v>
                </c:pt>
                <c:pt idx="76">
                  <c:v>387.32499999999999</c:v>
                </c:pt>
                <c:pt idx="77">
                  <c:v>381.44500000000005</c:v>
                </c:pt>
                <c:pt idx="78">
                  <c:v>370.88399999999996</c:v>
                </c:pt>
                <c:pt idx="79">
                  <c:v>376.87</c:v>
                </c:pt>
                <c:pt idx="80">
                  <c:v>366.0575</c:v>
                </c:pt>
                <c:pt idx="81">
                  <c:v>374.84199999999998</c:v>
                </c:pt>
                <c:pt idx="82">
                  <c:v>405.9</c:v>
                </c:pt>
                <c:pt idx="83">
                  <c:v>427.41833333333329</c:v>
                </c:pt>
                <c:pt idx="84">
                  <c:v>439.61249999999995</c:v>
                </c:pt>
                <c:pt idx="85">
                  <c:v>452.02499999999998</c:v>
                </c:pt>
                <c:pt idx="86">
                  <c:v>441.07800000000009</c:v>
                </c:pt>
                <c:pt idx="87">
                  <c:v>439.65750000000003</c:v>
                </c:pt>
                <c:pt idx="88">
                  <c:v>439.54250000000002</c:v>
                </c:pt>
                <c:pt idx="89">
                  <c:v>482.54000000000008</c:v>
                </c:pt>
                <c:pt idx="90">
                  <c:v>502.02499999999998</c:v>
                </c:pt>
                <c:pt idx="91">
                  <c:v>511.60749999999996</c:v>
                </c:pt>
                <c:pt idx="92">
                  <c:v>535.52800000000002</c:v>
                </c:pt>
                <c:pt idx="93">
                  <c:v>546.02</c:v>
                </c:pt>
                <c:pt idx="94">
                  <c:v>539.85799999999995</c:v>
                </c:pt>
                <c:pt idx="95">
                  <c:v>570.27</c:v>
                </c:pt>
                <c:pt idx="96">
                  <c:v>548.04000000000008</c:v>
                </c:pt>
                <c:pt idx="97">
                  <c:v>531.54999999999995</c:v>
                </c:pt>
                <c:pt idx="98">
                  <c:v>520.6</c:v>
                </c:pt>
                <c:pt idx="99">
                  <c:v>545.51749999999993</c:v>
                </c:pt>
                <c:pt idx="100">
                  <c:v>531.77</c:v>
                </c:pt>
                <c:pt idx="101">
                  <c:v>556.63200000000006</c:v>
                </c:pt>
                <c:pt idx="102">
                  <c:v>632.20499999999993</c:v>
                </c:pt>
                <c:pt idx="103">
                  <c:v>646.58749999999998</c:v>
                </c:pt>
                <c:pt idx="104">
                  <c:v>618.4799999999999</c:v>
                </c:pt>
                <c:pt idx="105">
                  <c:v>616.60250000000008</c:v>
                </c:pt>
                <c:pt idx="106">
                  <c:v>641.6880000000001</c:v>
                </c:pt>
                <c:pt idx="107">
                  <c:v>690.84749999999997</c:v>
                </c:pt>
                <c:pt idx="108">
                  <c:v>682.35500000000002</c:v>
                </c:pt>
                <c:pt idx="109">
                  <c:v>686.0139999999999</c:v>
                </c:pt>
                <c:pt idx="110">
                  <c:v>567.04999999999995</c:v>
                </c:pt>
                <c:pt idx="111">
                  <c:v>586.04750000000001</c:v>
                </c:pt>
                <c:pt idx="112">
                  <c:v>589.01400000000001</c:v>
                </c:pt>
                <c:pt idx="113">
                  <c:v>577.78</c:v>
                </c:pt>
                <c:pt idx="114">
                  <c:v>561.52250000000004</c:v>
                </c:pt>
                <c:pt idx="115">
                  <c:v>512.5</c:v>
                </c:pt>
                <c:pt idx="116">
                  <c:v>520.5</c:v>
                </c:pt>
                <c:pt idx="117">
                  <c:v>510</c:v>
                </c:pt>
                <c:pt idx="118">
                  <c:v>474.3</c:v>
                </c:pt>
                <c:pt idx="119">
                  <c:v>498.7</c:v>
                </c:pt>
                <c:pt idx="120">
                  <c:v>523.1</c:v>
                </c:pt>
                <c:pt idx="121">
                  <c:v>522.20000000000005</c:v>
                </c:pt>
                <c:pt idx="122">
                  <c:v>498.8</c:v>
                </c:pt>
                <c:pt idx="123">
                  <c:v>481.2</c:v>
                </c:pt>
                <c:pt idx="124">
                  <c:v>517.9</c:v>
                </c:pt>
                <c:pt idx="125">
                  <c:v>498.3</c:v>
                </c:pt>
                <c:pt idx="126">
                  <c:v>463.1</c:v>
                </c:pt>
                <c:pt idx="127">
                  <c:v>434.9</c:v>
                </c:pt>
                <c:pt idx="128">
                  <c:v>409.7</c:v>
                </c:pt>
                <c:pt idx="129">
                  <c:v>409.2</c:v>
                </c:pt>
                <c:pt idx="130">
                  <c:v>411.6</c:v>
                </c:pt>
                <c:pt idx="131">
                  <c:v>403.6</c:v>
                </c:pt>
                <c:pt idx="132">
                  <c:v>378.7</c:v>
                </c:pt>
                <c:pt idx="133">
                  <c:v>364.1</c:v>
                </c:pt>
                <c:pt idx="134">
                  <c:v>363.7</c:v>
                </c:pt>
                <c:pt idx="135">
                  <c:v>358.4</c:v>
                </c:pt>
                <c:pt idx="136">
                  <c:v>341.6</c:v>
                </c:pt>
                <c:pt idx="137">
                  <c:v>371.9</c:v>
                </c:pt>
                <c:pt idx="138">
                  <c:v>364.17571428571432</c:v>
                </c:pt>
              </c:numCache>
            </c:numRef>
          </c:val>
          <c:smooth val="0"/>
          <c:extLst>
            <c:ext xmlns:c16="http://schemas.microsoft.com/office/drawing/2014/chart" uri="{C3380CC4-5D6E-409C-BE32-E72D297353CC}">
              <c16:uniqueId val="{00000000-9567-4ED8-B815-0B9806ED5B3D}"/>
            </c:ext>
          </c:extLst>
        </c:ser>
        <c:dLbls>
          <c:showLegendKey val="0"/>
          <c:showVal val="0"/>
          <c:showCatName val="0"/>
          <c:showSerName val="0"/>
          <c:showPercent val="0"/>
          <c:showBubbleSize val="0"/>
        </c:dLbls>
        <c:marker val="1"/>
        <c:smooth val="0"/>
        <c:axId val="802780720"/>
        <c:axId val="1"/>
      </c:lineChart>
      <c:lineChart>
        <c:grouping val="standard"/>
        <c:varyColors val="0"/>
        <c:ser>
          <c:idx val="2"/>
          <c:order val="2"/>
          <c:tx>
            <c:strRef>
              <c:f>'g2'!$A$11</c:f>
              <c:strCache>
                <c:ptCount val="1"/>
                <c:pt idx="0">
                  <c:v>Balance mondiale de sucre (prod-conso)</c:v>
                </c:pt>
              </c:strCache>
            </c:strRef>
          </c:tx>
          <c:spPr>
            <a:ln w="19050">
              <a:solidFill>
                <a:srgbClr val="92D050"/>
              </a:solidFill>
              <a:prstDash val="sysDash"/>
            </a:ln>
          </c:spPr>
          <c:marker>
            <c:symbol val="none"/>
          </c:marker>
          <c:cat>
            <c:strRef>
              <c:f>'g2'!$N$8:$CY$8</c:f>
              <c:strCache>
                <c:ptCount val="90"/>
                <c:pt idx="5">
                  <c:v>2014/2015</c:v>
                </c:pt>
                <c:pt idx="17">
                  <c:v>2015/2016</c:v>
                </c:pt>
                <c:pt idx="29">
                  <c:v>2016/2017</c:v>
                </c:pt>
                <c:pt idx="41">
                  <c:v>2017/2018</c:v>
                </c:pt>
                <c:pt idx="53">
                  <c:v>2018/2019</c:v>
                </c:pt>
                <c:pt idx="65">
                  <c:v>2019/2020</c:v>
                </c:pt>
                <c:pt idx="77">
                  <c:v>2020/2021</c:v>
                </c:pt>
                <c:pt idx="89">
                  <c:v>2021/2022</c:v>
                </c:pt>
              </c:strCache>
            </c:strRef>
          </c:cat>
          <c:val>
            <c:numRef>
              <c:f>'g2'!$N$11:$EV$11</c:f>
              <c:numCache>
                <c:formatCode>General</c:formatCode>
                <c:ptCount val="139"/>
                <c:pt idx="0">
                  <c:v>2.2999999999999998</c:v>
                </c:pt>
                <c:pt idx="1">
                  <c:v>2.2999999999999998</c:v>
                </c:pt>
                <c:pt idx="2">
                  <c:v>2.2999999999999998</c:v>
                </c:pt>
                <c:pt idx="3">
                  <c:v>2.2999999999999998</c:v>
                </c:pt>
                <c:pt idx="4">
                  <c:v>2.2999999999999998</c:v>
                </c:pt>
                <c:pt idx="5">
                  <c:v>2.2999999999999998</c:v>
                </c:pt>
                <c:pt idx="6">
                  <c:v>2.2999999999999998</c:v>
                </c:pt>
                <c:pt idx="7">
                  <c:v>2.2999999999999998</c:v>
                </c:pt>
                <c:pt idx="8">
                  <c:v>2.2999999999999998</c:v>
                </c:pt>
                <c:pt idx="9">
                  <c:v>2.2999999999999998</c:v>
                </c:pt>
                <c:pt idx="10">
                  <c:v>2.2999999999999998</c:v>
                </c:pt>
                <c:pt idx="11">
                  <c:v>2.2999999999999998</c:v>
                </c:pt>
                <c:pt idx="12">
                  <c:v>-6.5</c:v>
                </c:pt>
                <c:pt idx="13">
                  <c:v>-6.5</c:v>
                </c:pt>
                <c:pt idx="14">
                  <c:v>-6.5</c:v>
                </c:pt>
                <c:pt idx="15">
                  <c:v>-6.5</c:v>
                </c:pt>
                <c:pt idx="16">
                  <c:v>-6.5</c:v>
                </c:pt>
                <c:pt idx="17">
                  <c:v>-6.5</c:v>
                </c:pt>
                <c:pt idx="18">
                  <c:v>-6.5</c:v>
                </c:pt>
                <c:pt idx="19">
                  <c:v>-6.5</c:v>
                </c:pt>
                <c:pt idx="20">
                  <c:v>-6.5</c:v>
                </c:pt>
                <c:pt idx="21">
                  <c:v>-6.5</c:v>
                </c:pt>
                <c:pt idx="22">
                  <c:v>-6.5</c:v>
                </c:pt>
                <c:pt idx="23">
                  <c:v>-6.5</c:v>
                </c:pt>
                <c:pt idx="24">
                  <c:v>-3.6</c:v>
                </c:pt>
                <c:pt idx="25">
                  <c:v>-3.6</c:v>
                </c:pt>
                <c:pt idx="26">
                  <c:v>-3.6</c:v>
                </c:pt>
                <c:pt idx="27">
                  <c:v>-3.6</c:v>
                </c:pt>
                <c:pt idx="28">
                  <c:v>-3.6</c:v>
                </c:pt>
                <c:pt idx="29">
                  <c:v>-3.6</c:v>
                </c:pt>
                <c:pt idx="30">
                  <c:v>-3.6</c:v>
                </c:pt>
                <c:pt idx="31">
                  <c:v>-3.6</c:v>
                </c:pt>
                <c:pt idx="32">
                  <c:v>-3.6</c:v>
                </c:pt>
                <c:pt idx="33">
                  <c:v>-3.6</c:v>
                </c:pt>
                <c:pt idx="34">
                  <c:v>-3.6</c:v>
                </c:pt>
                <c:pt idx="35">
                  <c:v>-3.6</c:v>
                </c:pt>
                <c:pt idx="36">
                  <c:v>9.4</c:v>
                </c:pt>
                <c:pt idx="37">
                  <c:v>9.4</c:v>
                </c:pt>
                <c:pt idx="38">
                  <c:v>9.4</c:v>
                </c:pt>
                <c:pt idx="39">
                  <c:v>9.4</c:v>
                </c:pt>
                <c:pt idx="40">
                  <c:v>9.4</c:v>
                </c:pt>
                <c:pt idx="41">
                  <c:v>9.4</c:v>
                </c:pt>
                <c:pt idx="42">
                  <c:v>9.4</c:v>
                </c:pt>
                <c:pt idx="43">
                  <c:v>9.4</c:v>
                </c:pt>
                <c:pt idx="44">
                  <c:v>9.4</c:v>
                </c:pt>
                <c:pt idx="45">
                  <c:v>9.4</c:v>
                </c:pt>
                <c:pt idx="46">
                  <c:v>9.4</c:v>
                </c:pt>
                <c:pt idx="47">
                  <c:v>9.4</c:v>
                </c:pt>
                <c:pt idx="48">
                  <c:v>5.0999999999999996</c:v>
                </c:pt>
                <c:pt idx="49">
                  <c:v>5.0999999999999996</c:v>
                </c:pt>
                <c:pt idx="50">
                  <c:v>5.0999999999999996</c:v>
                </c:pt>
                <c:pt idx="51">
                  <c:v>5.0999999999999996</c:v>
                </c:pt>
                <c:pt idx="52">
                  <c:v>5.0999999999999996</c:v>
                </c:pt>
                <c:pt idx="53">
                  <c:v>5.0999999999999996</c:v>
                </c:pt>
                <c:pt idx="54">
                  <c:v>5.0999999999999996</c:v>
                </c:pt>
                <c:pt idx="55">
                  <c:v>5.0999999999999996</c:v>
                </c:pt>
                <c:pt idx="56">
                  <c:v>5.0999999999999996</c:v>
                </c:pt>
                <c:pt idx="57">
                  <c:v>5.0999999999999996</c:v>
                </c:pt>
                <c:pt idx="58">
                  <c:v>5.0999999999999996</c:v>
                </c:pt>
                <c:pt idx="59">
                  <c:v>5.0999999999999996</c:v>
                </c:pt>
                <c:pt idx="60">
                  <c:v>-0.6</c:v>
                </c:pt>
                <c:pt idx="61">
                  <c:v>-0.6</c:v>
                </c:pt>
                <c:pt idx="62">
                  <c:v>-0.6</c:v>
                </c:pt>
                <c:pt idx="63">
                  <c:v>-0.6</c:v>
                </c:pt>
                <c:pt idx="64">
                  <c:v>-0.6</c:v>
                </c:pt>
                <c:pt idx="65">
                  <c:v>-0.6</c:v>
                </c:pt>
                <c:pt idx="66">
                  <c:v>-0.6</c:v>
                </c:pt>
                <c:pt idx="67">
                  <c:v>-0.6</c:v>
                </c:pt>
                <c:pt idx="68">
                  <c:v>-0.6</c:v>
                </c:pt>
                <c:pt idx="69">
                  <c:v>-0.6</c:v>
                </c:pt>
                <c:pt idx="70">
                  <c:v>-0.6</c:v>
                </c:pt>
                <c:pt idx="71">
                  <c:v>-0.6</c:v>
                </c:pt>
                <c:pt idx="72">
                  <c:v>-0.6</c:v>
                </c:pt>
                <c:pt idx="73">
                  <c:v>-0.6</c:v>
                </c:pt>
                <c:pt idx="74">
                  <c:v>-0.6</c:v>
                </c:pt>
                <c:pt idx="75">
                  <c:v>-0.6</c:v>
                </c:pt>
                <c:pt idx="76">
                  <c:v>-0.6</c:v>
                </c:pt>
                <c:pt idx="77">
                  <c:v>-0.6</c:v>
                </c:pt>
                <c:pt idx="78">
                  <c:v>-0.6</c:v>
                </c:pt>
                <c:pt idx="79">
                  <c:v>-0.6</c:v>
                </c:pt>
                <c:pt idx="80">
                  <c:v>-0.6</c:v>
                </c:pt>
                <c:pt idx="81">
                  <c:v>-0.6</c:v>
                </c:pt>
                <c:pt idx="82">
                  <c:v>-0.6</c:v>
                </c:pt>
                <c:pt idx="83">
                  <c:v>-0.6</c:v>
                </c:pt>
                <c:pt idx="84">
                  <c:v>-3.9</c:v>
                </c:pt>
                <c:pt idx="85">
                  <c:v>-3.9</c:v>
                </c:pt>
                <c:pt idx="86">
                  <c:v>-3.9</c:v>
                </c:pt>
                <c:pt idx="87">
                  <c:v>-3.9</c:v>
                </c:pt>
                <c:pt idx="88">
                  <c:v>-3.9</c:v>
                </c:pt>
                <c:pt idx="89">
                  <c:v>-3.9</c:v>
                </c:pt>
                <c:pt idx="90">
                  <c:v>-3.9</c:v>
                </c:pt>
                <c:pt idx="91">
                  <c:v>-3.9</c:v>
                </c:pt>
                <c:pt idx="92">
                  <c:v>-3.9</c:v>
                </c:pt>
                <c:pt idx="93">
                  <c:v>-3.9</c:v>
                </c:pt>
                <c:pt idx="94">
                  <c:v>-3.9</c:v>
                </c:pt>
                <c:pt idx="95">
                  <c:v>-3.9</c:v>
                </c:pt>
                <c:pt idx="96">
                  <c:v>0.3</c:v>
                </c:pt>
                <c:pt idx="97">
                  <c:v>0.3</c:v>
                </c:pt>
                <c:pt idx="98">
                  <c:v>0.3</c:v>
                </c:pt>
                <c:pt idx="99">
                  <c:v>0.3</c:v>
                </c:pt>
                <c:pt idx="100">
                  <c:v>0.3</c:v>
                </c:pt>
                <c:pt idx="101">
                  <c:v>0.3</c:v>
                </c:pt>
                <c:pt idx="102">
                  <c:v>0.3</c:v>
                </c:pt>
                <c:pt idx="103">
                  <c:v>0.3</c:v>
                </c:pt>
                <c:pt idx="104">
                  <c:v>0.3</c:v>
                </c:pt>
                <c:pt idx="105">
                  <c:v>0.3</c:v>
                </c:pt>
                <c:pt idx="106">
                  <c:v>0.3</c:v>
                </c:pt>
                <c:pt idx="107">
                  <c:v>0.3</c:v>
                </c:pt>
                <c:pt idx="108">
                  <c:v>-0.1</c:v>
                </c:pt>
                <c:pt idx="109">
                  <c:v>-0.1</c:v>
                </c:pt>
                <c:pt idx="110">
                  <c:v>-0.1</c:v>
                </c:pt>
                <c:pt idx="111">
                  <c:v>-0.1</c:v>
                </c:pt>
                <c:pt idx="112">
                  <c:v>-0.1</c:v>
                </c:pt>
                <c:pt idx="113">
                  <c:v>-0.1</c:v>
                </c:pt>
                <c:pt idx="114">
                  <c:v>-0.1</c:v>
                </c:pt>
                <c:pt idx="115">
                  <c:v>-0.1</c:v>
                </c:pt>
                <c:pt idx="116">
                  <c:v>-0.1</c:v>
                </c:pt>
                <c:pt idx="117">
                  <c:v>-0.1</c:v>
                </c:pt>
                <c:pt idx="118">
                  <c:v>-0.1</c:v>
                </c:pt>
                <c:pt idx="119">
                  <c:v>-0.1</c:v>
                </c:pt>
                <c:pt idx="120">
                  <c:v>-3.5</c:v>
                </c:pt>
                <c:pt idx="121">
                  <c:v>-3.5</c:v>
                </c:pt>
                <c:pt idx="122">
                  <c:v>-3.5</c:v>
                </c:pt>
                <c:pt idx="123">
                  <c:v>-3.5</c:v>
                </c:pt>
                <c:pt idx="124">
                  <c:v>-3.5</c:v>
                </c:pt>
                <c:pt idx="125">
                  <c:v>-3.5</c:v>
                </c:pt>
                <c:pt idx="126">
                  <c:v>-3.5</c:v>
                </c:pt>
                <c:pt idx="127">
                  <c:v>-3.5</c:v>
                </c:pt>
                <c:pt idx="128">
                  <c:v>-3.5</c:v>
                </c:pt>
                <c:pt idx="129">
                  <c:v>-3.5</c:v>
                </c:pt>
                <c:pt idx="130">
                  <c:v>-3.5</c:v>
                </c:pt>
                <c:pt idx="131">
                  <c:v>-3.5</c:v>
                </c:pt>
                <c:pt idx="132">
                  <c:v>1.2</c:v>
                </c:pt>
                <c:pt idx="133">
                  <c:v>1.2</c:v>
                </c:pt>
                <c:pt idx="134">
                  <c:v>1.2</c:v>
                </c:pt>
                <c:pt idx="135">
                  <c:v>1.2</c:v>
                </c:pt>
                <c:pt idx="136">
                  <c:v>1.2</c:v>
                </c:pt>
                <c:pt idx="137">
                  <c:v>1.2</c:v>
                </c:pt>
                <c:pt idx="138">
                  <c:v>1.2</c:v>
                </c:pt>
              </c:numCache>
            </c:numRef>
          </c:val>
          <c:smooth val="0"/>
          <c:extLst>
            <c:ext xmlns:c16="http://schemas.microsoft.com/office/drawing/2014/chart" uri="{C3380CC4-5D6E-409C-BE32-E72D297353CC}">
              <c16:uniqueId val="{00000002-3BB3-4E49-AA19-D7DA2AB7B6F2}"/>
            </c:ext>
          </c:extLst>
        </c:ser>
        <c:dLbls>
          <c:showLegendKey val="0"/>
          <c:showVal val="0"/>
          <c:showCatName val="0"/>
          <c:showSerName val="0"/>
          <c:showPercent val="0"/>
          <c:showBubbleSize val="0"/>
        </c:dLbls>
        <c:marker val="1"/>
        <c:smooth val="0"/>
        <c:axId val="3"/>
        <c:axId val="4"/>
      </c:lineChart>
      <c:catAx>
        <c:axId val="802780720"/>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Sources : ISO, FranceAgriMer</a:t>
                </a:r>
              </a:p>
            </c:rich>
          </c:tx>
          <c:layout>
            <c:manualLayout>
              <c:xMode val="edge"/>
              <c:yMode val="edge"/>
              <c:x val="1.0548544939479784E-2"/>
              <c:y val="0.9403341288782816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5400000" vert="horz"/>
          <a:lstStyle/>
          <a:p>
            <a:pPr>
              <a:defRPr sz="800" b="1" i="0" u="none" strike="noStrike" baseline="0">
                <a:solidFill>
                  <a:srgbClr val="000000"/>
                </a:solidFill>
                <a:latin typeface="Arial"/>
                <a:ea typeface="Arial"/>
                <a:cs typeface="Arial"/>
              </a:defRPr>
            </a:pPr>
            <a:endParaRPr lang="fr-FR"/>
          </a:p>
        </c:txPr>
        <c:crossAx val="1"/>
        <c:crosses val="autoZero"/>
        <c:auto val="0"/>
        <c:lblAlgn val="ctr"/>
        <c:lblOffset val="100"/>
        <c:tickLblSkip val="1"/>
        <c:tickMarkSkip val="12"/>
        <c:noMultiLvlLbl val="0"/>
      </c:catAx>
      <c:valAx>
        <c:axId val="1"/>
        <c:scaling>
          <c:orientation val="minMax"/>
          <c:max val="700"/>
          <c:min val="-700"/>
        </c:scaling>
        <c:delete val="0"/>
        <c:axPos val="l"/>
        <c:title>
          <c:tx>
            <c:rich>
              <a:bodyPr rot="0" vert="horz"/>
              <a:lstStyle/>
              <a:p>
                <a:pPr algn="ctr">
                  <a:defRPr sz="900" b="0" i="0" u="none" strike="noStrike" baseline="0">
                    <a:solidFill>
                      <a:srgbClr val="FF0000"/>
                    </a:solidFill>
                    <a:latin typeface="Arial"/>
                    <a:ea typeface="Arial"/>
                    <a:cs typeface="Arial"/>
                  </a:defRPr>
                </a:pPr>
                <a:r>
                  <a:rPr lang="fr-FR">
                    <a:solidFill>
                      <a:srgbClr val="FF0000"/>
                    </a:solidFill>
                  </a:rPr>
                  <a:t>Prix</a:t>
                </a:r>
              </a:p>
            </c:rich>
          </c:tx>
          <c:layout>
            <c:manualLayout>
              <c:xMode val="edge"/>
              <c:yMode val="edge"/>
              <c:x val="0.130801909255014"/>
              <c:y val="0.12410501193317421"/>
            </c:manualLayout>
          </c:layout>
          <c:overlay val="0"/>
          <c:spPr>
            <a:noFill/>
            <a:ln w="25400">
              <a:noFill/>
            </a:ln>
          </c:spPr>
        </c:title>
        <c:numFmt formatCode="#,##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FF0000"/>
                </a:solidFill>
                <a:latin typeface="Arial"/>
                <a:ea typeface="Arial"/>
                <a:cs typeface="Arial"/>
              </a:defRPr>
            </a:pPr>
            <a:endParaRPr lang="fr-FR"/>
          </a:p>
        </c:txPr>
        <c:crossAx val="802780720"/>
        <c:crosses val="autoZero"/>
        <c:crossBetween val="between"/>
        <c:majorUnit val="10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12"/>
          <c:min val="-12"/>
        </c:scaling>
        <c:delete val="0"/>
        <c:axPos val="r"/>
        <c:title>
          <c:tx>
            <c:rich>
              <a:bodyPr rot="0" vert="horz"/>
              <a:lstStyle/>
              <a:p>
                <a:pPr algn="ctr">
                  <a:defRPr sz="900" b="0" i="1" u="none" strike="noStrike" baseline="0">
                    <a:solidFill>
                      <a:srgbClr val="66FF33"/>
                    </a:solidFill>
                    <a:latin typeface="Arial"/>
                    <a:ea typeface="Arial"/>
                    <a:cs typeface="Arial"/>
                  </a:defRPr>
                </a:pPr>
                <a:r>
                  <a:rPr lang="fr-FR" i="1" baseline="0">
                    <a:solidFill>
                      <a:srgbClr val="66FF33"/>
                    </a:solidFill>
                  </a:rPr>
                  <a:t>Solde en Mt</a:t>
                </a:r>
              </a:p>
            </c:rich>
          </c:tx>
          <c:layout>
            <c:manualLayout>
              <c:xMode val="edge"/>
              <c:yMode val="edge"/>
              <c:x val="0.75949522132518243"/>
              <c:y val="8.7509944311853619E-2"/>
            </c:manualLayout>
          </c:layout>
          <c:overlay val="0"/>
          <c:spPr>
            <a:noFill/>
            <a:ln w="25400">
              <a:noFill/>
            </a:ln>
          </c:spPr>
        </c:title>
        <c:numFmt formatCode="General" sourceLinked="1"/>
        <c:majorTickMark val="cross"/>
        <c:minorTickMark val="none"/>
        <c:tickLblPos val="nextTo"/>
        <c:spPr>
          <a:ln w="3175">
            <a:solidFill>
              <a:srgbClr val="92D050"/>
            </a:solidFill>
            <a:prstDash val="solid"/>
          </a:ln>
        </c:spPr>
        <c:txPr>
          <a:bodyPr rot="0" vert="horz"/>
          <a:lstStyle/>
          <a:p>
            <a:pPr>
              <a:defRPr sz="800" b="0" i="0" u="none" strike="noStrike" baseline="0">
                <a:solidFill>
                  <a:srgbClr val="66FF33"/>
                </a:solidFill>
                <a:latin typeface="Arial"/>
                <a:ea typeface="Arial"/>
                <a:cs typeface="Arial"/>
              </a:defRPr>
            </a:pPr>
            <a:endParaRPr lang="fr-FR"/>
          </a:p>
        </c:txPr>
        <c:crossAx val="3"/>
        <c:crosses val="max"/>
        <c:crossBetween val="between"/>
        <c:majorUnit val="3"/>
      </c:valAx>
      <c:spPr>
        <a:noFill/>
        <a:ln w="25400">
          <a:noFill/>
        </a:ln>
      </c:spPr>
    </c:plotArea>
    <c:legend>
      <c:legendPos val="r"/>
      <c:layout>
        <c:manualLayout>
          <c:xMode val="edge"/>
          <c:yMode val="edge"/>
          <c:x val="0.40928314340454275"/>
          <c:y val="0.69928400954653935"/>
          <c:w val="0.34177215189873417"/>
          <c:h val="0.26155864168530246"/>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oddHeader>&amp;A</c:oddHeader>
      <c:oddFooter>Page &amp;P</c:oddFooter>
    </c:headerFooter>
    <c:pageMargins b="0.984251969" l="0.78740157499999996" r="0.78740157499999996" t="0.984251969"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Des prix du sucre </a:t>
            </a:r>
            <a:r>
              <a:rPr lang="fr-FR" baseline="0"/>
              <a:t>en nette baisse</a:t>
            </a:r>
            <a:endParaRPr lang="fr-FR"/>
          </a:p>
        </c:rich>
      </c:tx>
      <c:layout>
        <c:manualLayout>
          <c:xMode val="edge"/>
          <c:yMode val="edge"/>
          <c:x val="0.2757699564662851"/>
          <c:y val="3.2874617737003058E-2"/>
        </c:manualLayout>
      </c:layout>
      <c:overlay val="0"/>
      <c:spPr>
        <a:noFill/>
        <a:ln w="25400">
          <a:noFill/>
        </a:ln>
      </c:spPr>
    </c:title>
    <c:autoTitleDeleted val="0"/>
    <c:plotArea>
      <c:layout>
        <c:manualLayout>
          <c:layoutTarget val="inner"/>
          <c:xMode val="edge"/>
          <c:yMode val="edge"/>
          <c:x val="0.1285143082374581"/>
          <c:y val="0.11926618861340289"/>
          <c:w val="0.79919835435169262"/>
          <c:h val="0.55045933206185949"/>
        </c:manualLayout>
      </c:layout>
      <c:lineChart>
        <c:grouping val="standard"/>
        <c:varyColors val="0"/>
        <c:ser>
          <c:idx val="0"/>
          <c:order val="0"/>
          <c:tx>
            <c:strRef>
              <c:f>'g3'!$B$4</c:f>
              <c:strCache>
                <c:ptCount val="1"/>
                <c:pt idx="0">
                  <c:v>Prix du sucre du quota</c:v>
                </c:pt>
              </c:strCache>
            </c:strRef>
          </c:tx>
          <c:spPr>
            <a:ln w="25400">
              <a:solidFill>
                <a:srgbClr val="0000FF"/>
              </a:solidFill>
              <a:prstDash val="solid"/>
            </a:ln>
          </c:spPr>
          <c:marker>
            <c:symbol val="none"/>
          </c:marker>
          <c:dPt>
            <c:idx val="84"/>
            <c:bubble3D val="0"/>
            <c:spPr>
              <a:ln w="25400">
                <a:solidFill>
                  <a:srgbClr val="FF0000"/>
                </a:solidFill>
                <a:prstDash val="solid"/>
              </a:ln>
            </c:spPr>
            <c:extLst>
              <c:ext xmlns:c16="http://schemas.microsoft.com/office/drawing/2014/chart" uri="{C3380CC4-5D6E-409C-BE32-E72D297353CC}">
                <c16:uniqueId val="{00000001-3CBB-467C-9831-48C2470E5BD7}"/>
              </c:ext>
            </c:extLst>
          </c:dPt>
          <c:cat>
            <c:numRef>
              <c:f>'g3'!$A$29:$A$190</c:f>
              <c:numCache>
                <c:formatCode>mmmm\-yy</c:formatCode>
                <c:ptCount val="162"/>
                <c:pt idx="0">
                  <c:v>41183</c:v>
                </c:pt>
                <c:pt idx="1">
                  <c:v>41214</c:v>
                </c:pt>
                <c:pt idx="2">
                  <c:v>41244</c:v>
                </c:pt>
                <c:pt idx="3">
                  <c:v>41275</c:v>
                </c:pt>
                <c:pt idx="4">
                  <c:v>41306</c:v>
                </c:pt>
                <c:pt idx="5">
                  <c:v>41334</c:v>
                </c:pt>
                <c:pt idx="6">
                  <c:v>41365</c:v>
                </c:pt>
                <c:pt idx="7">
                  <c:v>41395</c:v>
                </c:pt>
                <c:pt idx="8">
                  <c:v>41426</c:v>
                </c:pt>
                <c:pt idx="9">
                  <c:v>41456</c:v>
                </c:pt>
                <c:pt idx="10">
                  <c:v>41487</c:v>
                </c:pt>
                <c:pt idx="11">
                  <c:v>41518</c:v>
                </c:pt>
                <c:pt idx="12">
                  <c:v>41548</c:v>
                </c:pt>
                <c:pt idx="13">
                  <c:v>41579</c:v>
                </c:pt>
                <c:pt idx="14">
                  <c:v>41609</c:v>
                </c:pt>
                <c:pt idx="15">
                  <c:v>41640</c:v>
                </c:pt>
                <c:pt idx="16">
                  <c:v>41671</c:v>
                </c:pt>
                <c:pt idx="17">
                  <c:v>41699</c:v>
                </c:pt>
                <c:pt idx="18">
                  <c:v>41730</c:v>
                </c:pt>
                <c:pt idx="19">
                  <c:v>41760</c:v>
                </c:pt>
                <c:pt idx="20">
                  <c:v>41791</c:v>
                </c:pt>
                <c:pt idx="21">
                  <c:v>41821</c:v>
                </c:pt>
                <c:pt idx="22">
                  <c:v>41852</c:v>
                </c:pt>
                <c:pt idx="23">
                  <c:v>41883</c:v>
                </c:pt>
                <c:pt idx="24">
                  <c:v>41913</c:v>
                </c:pt>
                <c:pt idx="25">
                  <c:v>41944</c:v>
                </c:pt>
                <c:pt idx="26">
                  <c:v>41974</c:v>
                </c:pt>
                <c:pt idx="27">
                  <c:v>42005</c:v>
                </c:pt>
                <c:pt idx="28">
                  <c:v>42036</c:v>
                </c:pt>
                <c:pt idx="29">
                  <c:v>42064</c:v>
                </c:pt>
                <c:pt idx="30">
                  <c:v>42095</c:v>
                </c:pt>
                <c:pt idx="31">
                  <c:v>42125</c:v>
                </c:pt>
                <c:pt idx="32">
                  <c:v>42156</c:v>
                </c:pt>
                <c:pt idx="33">
                  <c:v>42186</c:v>
                </c:pt>
                <c:pt idx="34">
                  <c:v>42217</c:v>
                </c:pt>
                <c:pt idx="35">
                  <c:v>42248</c:v>
                </c:pt>
                <c:pt idx="36">
                  <c:v>42278</c:v>
                </c:pt>
                <c:pt idx="37">
                  <c:v>42309</c:v>
                </c:pt>
                <c:pt idx="38">
                  <c:v>42339</c:v>
                </c:pt>
                <c:pt idx="39">
                  <c:v>42370</c:v>
                </c:pt>
                <c:pt idx="40">
                  <c:v>42401</c:v>
                </c:pt>
                <c:pt idx="41">
                  <c:v>42430</c:v>
                </c:pt>
                <c:pt idx="42">
                  <c:v>42461</c:v>
                </c:pt>
                <c:pt idx="43">
                  <c:v>42491</c:v>
                </c:pt>
                <c:pt idx="44">
                  <c:v>42522</c:v>
                </c:pt>
                <c:pt idx="45">
                  <c:v>42552</c:v>
                </c:pt>
                <c:pt idx="46">
                  <c:v>42583</c:v>
                </c:pt>
                <c:pt idx="47">
                  <c:v>42614</c:v>
                </c:pt>
                <c:pt idx="48">
                  <c:v>42644</c:v>
                </c:pt>
                <c:pt idx="49">
                  <c:v>42675</c:v>
                </c:pt>
                <c:pt idx="50">
                  <c:v>42705</c:v>
                </c:pt>
                <c:pt idx="51">
                  <c:v>42736</c:v>
                </c:pt>
                <c:pt idx="52">
                  <c:v>42767</c:v>
                </c:pt>
                <c:pt idx="53">
                  <c:v>42795</c:v>
                </c:pt>
                <c:pt idx="54">
                  <c:v>42826</c:v>
                </c:pt>
                <c:pt idx="55">
                  <c:v>42856</c:v>
                </c:pt>
                <c:pt idx="56">
                  <c:v>42887</c:v>
                </c:pt>
                <c:pt idx="57">
                  <c:v>42917</c:v>
                </c:pt>
                <c:pt idx="58">
                  <c:v>42948</c:v>
                </c:pt>
                <c:pt idx="59">
                  <c:v>42979</c:v>
                </c:pt>
                <c:pt idx="60">
                  <c:v>43009</c:v>
                </c:pt>
                <c:pt idx="61">
                  <c:v>43040</c:v>
                </c:pt>
                <c:pt idx="62">
                  <c:v>43070</c:v>
                </c:pt>
                <c:pt idx="63">
                  <c:v>43101</c:v>
                </c:pt>
                <c:pt idx="64">
                  <c:v>43132</c:v>
                </c:pt>
                <c:pt idx="65">
                  <c:v>43160</c:v>
                </c:pt>
                <c:pt idx="66">
                  <c:v>43191</c:v>
                </c:pt>
                <c:pt idx="67">
                  <c:v>43221</c:v>
                </c:pt>
                <c:pt idx="68">
                  <c:v>43252</c:v>
                </c:pt>
                <c:pt idx="69">
                  <c:v>43282</c:v>
                </c:pt>
                <c:pt idx="70">
                  <c:v>43313</c:v>
                </c:pt>
                <c:pt idx="71">
                  <c:v>43344</c:v>
                </c:pt>
                <c:pt idx="72">
                  <c:v>43374</c:v>
                </c:pt>
                <c:pt idx="73">
                  <c:v>43405</c:v>
                </c:pt>
                <c:pt idx="74">
                  <c:v>43435</c:v>
                </c:pt>
                <c:pt idx="75">
                  <c:v>43466</c:v>
                </c:pt>
                <c:pt idx="76">
                  <c:v>43497</c:v>
                </c:pt>
                <c:pt idx="77">
                  <c:v>43525</c:v>
                </c:pt>
                <c:pt idx="78">
                  <c:v>43556</c:v>
                </c:pt>
                <c:pt idx="79">
                  <c:v>43586</c:v>
                </c:pt>
                <c:pt idx="80">
                  <c:v>43617</c:v>
                </c:pt>
                <c:pt idx="81">
                  <c:v>43647</c:v>
                </c:pt>
                <c:pt idx="82">
                  <c:v>43678</c:v>
                </c:pt>
                <c:pt idx="83">
                  <c:v>43709</c:v>
                </c:pt>
                <c:pt idx="84">
                  <c:v>43739</c:v>
                </c:pt>
                <c:pt idx="85">
                  <c:v>43770</c:v>
                </c:pt>
                <c:pt idx="86">
                  <c:v>43800</c:v>
                </c:pt>
                <c:pt idx="87">
                  <c:v>43831</c:v>
                </c:pt>
                <c:pt idx="88">
                  <c:v>43862</c:v>
                </c:pt>
                <c:pt idx="89">
                  <c:v>43891</c:v>
                </c:pt>
                <c:pt idx="90">
                  <c:v>43922</c:v>
                </c:pt>
                <c:pt idx="91">
                  <c:v>43952</c:v>
                </c:pt>
                <c:pt idx="92">
                  <c:v>43983</c:v>
                </c:pt>
                <c:pt idx="93">
                  <c:v>44013</c:v>
                </c:pt>
                <c:pt idx="94">
                  <c:v>44044</c:v>
                </c:pt>
                <c:pt idx="95">
                  <c:v>44075</c:v>
                </c:pt>
                <c:pt idx="96">
                  <c:v>44105</c:v>
                </c:pt>
                <c:pt idx="97">
                  <c:v>44136</c:v>
                </c:pt>
                <c:pt idx="98">
                  <c:v>44166</c:v>
                </c:pt>
                <c:pt idx="99">
                  <c:v>44197</c:v>
                </c:pt>
                <c:pt idx="100">
                  <c:v>44228</c:v>
                </c:pt>
                <c:pt idx="101">
                  <c:v>44256</c:v>
                </c:pt>
                <c:pt idx="102">
                  <c:v>44287</c:v>
                </c:pt>
                <c:pt idx="103">
                  <c:v>44317</c:v>
                </c:pt>
                <c:pt idx="104">
                  <c:v>44348</c:v>
                </c:pt>
                <c:pt idx="105">
                  <c:v>44378</c:v>
                </c:pt>
                <c:pt idx="106">
                  <c:v>44409</c:v>
                </c:pt>
                <c:pt idx="107">
                  <c:v>44440</c:v>
                </c:pt>
                <c:pt idx="108">
                  <c:v>44470</c:v>
                </c:pt>
                <c:pt idx="109">
                  <c:v>44501</c:v>
                </c:pt>
                <c:pt idx="110">
                  <c:v>44531</c:v>
                </c:pt>
                <c:pt idx="111">
                  <c:v>44562</c:v>
                </c:pt>
                <c:pt idx="112">
                  <c:v>44593</c:v>
                </c:pt>
                <c:pt idx="113">
                  <c:v>44621</c:v>
                </c:pt>
                <c:pt idx="114">
                  <c:v>44652</c:v>
                </c:pt>
                <c:pt idx="115">
                  <c:v>44682</c:v>
                </c:pt>
                <c:pt idx="116">
                  <c:v>44713</c:v>
                </c:pt>
                <c:pt idx="117">
                  <c:v>44743</c:v>
                </c:pt>
                <c:pt idx="118">
                  <c:v>44774</c:v>
                </c:pt>
                <c:pt idx="119">
                  <c:v>44805</c:v>
                </c:pt>
                <c:pt idx="120">
                  <c:v>44835</c:v>
                </c:pt>
                <c:pt idx="121">
                  <c:v>44866</c:v>
                </c:pt>
                <c:pt idx="122">
                  <c:v>44896</c:v>
                </c:pt>
                <c:pt idx="123">
                  <c:v>44927</c:v>
                </c:pt>
                <c:pt idx="124">
                  <c:v>44958</c:v>
                </c:pt>
                <c:pt idx="125">
                  <c:v>44986</c:v>
                </c:pt>
                <c:pt idx="126">
                  <c:v>45017</c:v>
                </c:pt>
                <c:pt idx="127">
                  <c:v>45047</c:v>
                </c:pt>
                <c:pt idx="128">
                  <c:v>45078</c:v>
                </c:pt>
                <c:pt idx="129">
                  <c:v>45108</c:v>
                </c:pt>
                <c:pt idx="130">
                  <c:v>45139</c:v>
                </c:pt>
                <c:pt idx="131">
                  <c:v>45170</c:v>
                </c:pt>
                <c:pt idx="132">
                  <c:v>45200</c:v>
                </c:pt>
                <c:pt idx="133">
                  <c:v>45231</c:v>
                </c:pt>
                <c:pt idx="134">
                  <c:v>45261</c:v>
                </c:pt>
                <c:pt idx="135">
                  <c:v>45292</c:v>
                </c:pt>
                <c:pt idx="136">
                  <c:v>45323</c:v>
                </c:pt>
                <c:pt idx="137">
                  <c:v>45352</c:v>
                </c:pt>
                <c:pt idx="138">
                  <c:v>45383</c:v>
                </c:pt>
                <c:pt idx="139">
                  <c:v>45413</c:v>
                </c:pt>
                <c:pt idx="140">
                  <c:v>45444</c:v>
                </c:pt>
                <c:pt idx="141">
                  <c:v>45474</c:v>
                </c:pt>
                <c:pt idx="142">
                  <c:v>45505</c:v>
                </c:pt>
                <c:pt idx="143">
                  <c:v>45536</c:v>
                </c:pt>
                <c:pt idx="144">
                  <c:v>45566</c:v>
                </c:pt>
                <c:pt idx="145">
                  <c:v>45597</c:v>
                </c:pt>
                <c:pt idx="146">
                  <c:v>45627</c:v>
                </c:pt>
                <c:pt idx="147">
                  <c:v>45658</c:v>
                </c:pt>
                <c:pt idx="148">
                  <c:v>45689</c:v>
                </c:pt>
                <c:pt idx="149">
                  <c:v>45718</c:v>
                </c:pt>
                <c:pt idx="150">
                  <c:v>45748</c:v>
                </c:pt>
                <c:pt idx="151">
                  <c:v>45778</c:v>
                </c:pt>
                <c:pt idx="152">
                  <c:v>45809</c:v>
                </c:pt>
                <c:pt idx="153">
                  <c:v>45839</c:v>
                </c:pt>
                <c:pt idx="154">
                  <c:v>45870</c:v>
                </c:pt>
                <c:pt idx="155">
                  <c:v>45901</c:v>
                </c:pt>
                <c:pt idx="156">
                  <c:v>45931</c:v>
                </c:pt>
                <c:pt idx="157">
                  <c:v>45962</c:v>
                </c:pt>
                <c:pt idx="158">
                  <c:v>45992</c:v>
                </c:pt>
                <c:pt idx="159">
                  <c:v>46023</c:v>
                </c:pt>
                <c:pt idx="160">
                  <c:v>46054</c:v>
                </c:pt>
                <c:pt idx="161">
                  <c:v>46082</c:v>
                </c:pt>
              </c:numCache>
            </c:numRef>
          </c:cat>
          <c:val>
            <c:numRef>
              <c:f>'g3'!$B$29:$B$89</c:f>
              <c:numCache>
                <c:formatCode>General</c:formatCode>
                <c:ptCount val="61"/>
                <c:pt idx="0">
                  <c:v>720</c:v>
                </c:pt>
                <c:pt idx="1">
                  <c:v>728</c:v>
                </c:pt>
                <c:pt idx="2">
                  <c:v>724</c:v>
                </c:pt>
                <c:pt idx="3">
                  <c:v>738</c:v>
                </c:pt>
                <c:pt idx="4">
                  <c:v>724</c:v>
                </c:pt>
                <c:pt idx="5">
                  <c:v>726</c:v>
                </c:pt>
                <c:pt idx="6">
                  <c:v>730</c:v>
                </c:pt>
                <c:pt idx="7">
                  <c:v>725</c:v>
                </c:pt>
                <c:pt idx="8">
                  <c:v>722</c:v>
                </c:pt>
                <c:pt idx="9">
                  <c:v>713</c:v>
                </c:pt>
                <c:pt idx="10">
                  <c:v>709</c:v>
                </c:pt>
                <c:pt idx="11">
                  <c:v>689</c:v>
                </c:pt>
                <c:pt idx="12">
                  <c:v>657</c:v>
                </c:pt>
                <c:pt idx="13">
                  <c:v>647</c:v>
                </c:pt>
                <c:pt idx="14">
                  <c:v>624</c:v>
                </c:pt>
                <c:pt idx="15">
                  <c:v>627</c:v>
                </c:pt>
                <c:pt idx="16">
                  <c:v>603</c:v>
                </c:pt>
                <c:pt idx="17">
                  <c:v>604</c:v>
                </c:pt>
                <c:pt idx="18">
                  <c:v>573</c:v>
                </c:pt>
                <c:pt idx="19">
                  <c:v>574</c:v>
                </c:pt>
                <c:pt idx="20">
                  <c:v>562</c:v>
                </c:pt>
                <c:pt idx="21">
                  <c:v>536</c:v>
                </c:pt>
                <c:pt idx="22">
                  <c:v>532</c:v>
                </c:pt>
                <c:pt idx="23">
                  <c:v>509</c:v>
                </c:pt>
                <c:pt idx="24">
                  <c:v>455</c:v>
                </c:pt>
                <c:pt idx="25">
                  <c:v>449</c:v>
                </c:pt>
                <c:pt idx="26">
                  <c:v>435</c:v>
                </c:pt>
                <c:pt idx="27">
                  <c:v>422</c:v>
                </c:pt>
                <c:pt idx="28">
                  <c:v>414</c:v>
                </c:pt>
                <c:pt idx="29">
                  <c:v>419</c:v>
                </c:pt>
                <c:pt idx="30">
                  <c:v>417</c:v>
                </c:pt>
                <c:pt idx="31">
                  <c:v>419</c:v>
                </c:pt>
                <c:pt idx="32">
                  <c:v>414</c:v>
                </c:pt>
                <c:pt idx="33">
                  <c:v>415</c:v>
                </c:pt>
                <c:pt idx="34">
                  <c:v>419</c:v>
                </c:pt>
                <c:pt idx="35">
                  <c:v>425</c:v>
                </c:pt>
                <c:pt idx="36">
                  <c:v>417</c:v>
                </c:pt>
                <c:pt idx="37">
                  <c:v>423</c:v>
                </c:pt>
                <c:pt idx="38">
                  <c:v>427</c:v>
                </c:pt>
                <c:pt idx="39">
                  <c:v>429</c:v>
                </c:pt>
                <c:pt idx="40">
                  <c:v>427</c:v>
                </c:pt>
                <c:pt idx="41">
                  <c:v>433</c:v>
                </c:pt>
                <c:pt idx="42">
                  <c:v>428</c:v>
                </c:pt>
                <c:pt idx="43">
                  <c:v>434</c:v>
                </c:pt>
                <c:pt idx="44">
                  <c:v>437</c:v>
                </c:pt>
                <c:pt idx="45">
                  <c:v>438</c:v>
                </c:pt>
                <c:pt idx="46">
                  <c:v>442</c:v>
                </c:pt>
                <c:pt idx="47">
                  <c:v>450</c:v>
                </c:pt>
                <c:pt idx="48">
                  <c:v>470</c:v>
                </c:pt>
                <c:pt idx="49">
                  <c:v>480</c:v>
                </c:pt>
                <c:pt idx="50">
                  <c:v>479</c:v>
                </c:pt>
                <c:pt idx="51">
                  <c:v>496</c:v>
                </c:pt>
                <c:pt idx="52">
                  <c:v>497</c:v>
                </c:pt>
                <c:pt idx="53">
                  <c:v>495</c:v>
                </c:pt>
                <c:pt idx="54">
                  <c:v>495</c:v>
                </c:pt>
                <c:pt idx="55">
                  <c:v>497</c:v>
                </c:pt>
                <c:pt idx="56">
                  <c:v>498</c:v>
                </c:pt>
                <c:pt idx="57">
                  <c:v>501</c:v>
                </c:pt>
                <c:pt idx="58">
                  <c:v>501</c:v>
                </c:pt>
                <c:pt idx="59">
                  <c:v>490</c:v>
                </c:pt>
                <c:pt idx="60">
                  <c:v>422</c:v>
                </c:pt>
              </c:numCache>
            </c:numRef>
          </c:val>
          <c:smooth val="0"/>
          <c:extLst>
            <c:ext xmlns:c16="http://schemas.microsoft.com/office/drawing/2014/chart" uri="{C3380CC4-5D6E-409C-BE32-E72D297353CC}">
              <c16:uniqueId val="{00000002-3CBB-467C-9831-48C2470E5BD7}"/>
            </c:ext>
          </c:extLst>
        </c:ser>
        <c:ser>
          <c:idx val="1"/>
          <c:order val="1"/>
          <c:tx>
            <c:strRef>
              <c:f>'g3'!$C$4</c:f>
              <c:strCache>
                <c:ptCount val="1"/>
                <c:pt idx="0">
                  <c:v>Prix du sucre industriel</c:v>
                </c:pt>
              </c:strCache>
            </c:strRef>
          </c:tx>
          <c:spPr>
            <a:ln w="25400">
              <a:solidFill>
                <a:srgbClr val="99CC00"/>
              </a:solidFill>
              <a:prstDash val="solid"/>
            </a:ln>
          </c:spPr>
          <c:marker>
            <c:symbol val="none"/>
          </c:marker>
          <c:cat>
            <c:numRef>
              <c:f>'g3'!$A$29:$A$190</c:f>
              <c:numCache>
                <c:formatCode>mmmm\-yy</c:formatCode>
                <c:ptCount val="162"/>
                <c:pt idx="0">
                  <c:v>41183</c:v>
                </c:pt>
                <c:pt idx="1">
                  <c:v>41214</c:v>
                </c:pt>
                <c:pt idx="2">
                  <c:v>41244</c:v>
                </c:pt>
                <c:pt idx="3">
                  <c:v>41275</c:v>
                </c:pt>
                <c:pt idx="4">
                  <c:v>41306</c:v>
                </c:pt>
                <c:pt idx="5">
                  <c:v>41334</c:v>
                </c:pt>
                <c:pt idx="6">
                  <c:v>41365</c:v>
                </c:pt>
                <c:pt idx="7">
                  <c:v>41395</c:v>
                </c:pt>
                <c:pt idx="8">
                  <c:v>41426</c:v>
                </c:pt>
                <c:pt idx="9">
                  <c:v>41456</c:v>
                </c:pt>
                <c:pt idx="10">
                  <c:v>41487</c:v>
                </c:pt>
                <c:pt idx="11">
                  <c:v>41518</c:v>
                </c:pt>
                <c:pt idx="12">
                  <c:v>41548</c:v>
                </c:pt>
                <c:pt idx="13">
                  <c:v>41579</c:v>
                </c:pt>
                <c:pt idx="14">
                  <c:v>41609</c:v>
                </c:pt>
                <c:pt idx="15">
                  <c:v>41640</c:v>
                </c:pt>
                <c:pt idx="16">
                  <c:v>41671</c:v>
                </c:pt>
                <c:pt idx="17">
                  <c:v>41699</c:v>
                </c:pt>
                <c:pt idx="18">
                  <c:v>41730</c:v>
                </c:pt>
                <c:pt idx="19">
                  <c:v>41760</c:v>
                </c:pt>
                <c:pt idx="20">
                  <c:v>41791</c:v>
                </c:pt>
                <c:pt idx="21">
                  <c:v>41821</c:v>
                </c:pt>
                <c:pt idx="22">
                  <c:v>41852</c:v>
                </c:pt>
                <c:pt idx="23">
                  <c:v>41883</c:v>
                </c:pt>
                <c:pt idx="24">
                  <c:v>41913</c:v>
                </c:pt>
                <c:pt idx="25">
                  <c:v>41944</c:v>
                </c:pt>
                <c:pt idx="26">
                  <c:v>41974</c:v>
                </c:pt>
                <c:pt idx="27">
                  <c:v>42005</c:v>
                </c:pt>
                <c:pt idx="28">
                  <c:v>42036</c:v>
                </c:pt>
                <c:pt idx="29">
                  <c:v>42064</c:v>
                </c:pt>
                <c:pt idx="30">
                  <c:v>42095</c:v>
                </c:pt>
                <c:pt idx="31">
                  <c:v>42125</c:v>
                </c:pt>
                <c:pt idx="32">
                  <c:v>42156</c:v>
                </c:pt>
                <c:pt idx="33">
                  <c:v>42186</c:v>
                </c:pt>
                <c:pt idx="34">
                  <c:v>42217</c:v>
                </c:pt>
                <c:pt idx="35">
                  <c:v>42248</c:v>
                </c:pt>
                <c:pt idx="36">
                  <c:v>42278</c:v>
                </c:pt>
                <c:pt idx="37">
                  <c:v>42309</c:v>
                </c:pt>
                <c:pt idx="38">
                  <c:v>42339</c:v>
                </c:pt>
                <c:pt idx="39">
                  <c:v>42370</c:v>
                </c:pt>
                <c:pt idx="40">
                  <c:v>42401</c:v>
                </c:pt>
                <c:pt idx="41">
                  <c:v>42430</c:v>
                </c:pt>
                <c:pt idx="42">
                  <c:v>42461</c:v>
                </c:pt>
                <c:pt idx="43">
                  <c:v>42491</c:v>
                </c:pt>
                <c:pt idx="44">
                  <c:v>42522</c:v>
                </c:pt>
                <c:pt idx="45">
                  <c:v>42552</c:v>
                </c:pt>
                <c:pt idx="46">
                  <c:v>42583</c:v>
                </c:pt>
                <c:pt idx="47">
                  <c:v>42614</c:v>
                </c:pt>
                <c:pt idx="48">
                  <c:v>42644</c:v>
                </c:pt>
                <c:pt idx="49">
                  <c:v>42675</c:v>
                </c:pt>
                <c:pt idx="50">
                  <c:v>42705</c:v>
                </c:pt>
                <c:pt idx="51">
                  <c:v>42736</c:v>
                </c:pt>
                <c:pt idx="52">
                  <c:v>42767</c:v>
                </c:pt>
                <c:pt idx="53">
                  <c:v>42795</c:v>
                </c:pt>
                <c:pt idx="54">
                  <c:v>42826</c:v>
                </c:pt>
                <c:pt idx="55">
                  <c:v>42856</c:v>
                </c:pt>
                <c:pt idx="56">
                  <c:v>42887</c:v>
                </c:pt>
                <c:pt idx="57">
                  <c:v>42917</c:v>
                </c:pt>
                <c:pt idx="58">
                  <c:v>42948</c:v>
                </c:pt>
                <c:pt idx="59">
                  <c:v>42979</c:v>
                </c:pt>
                <c:pt idx="60">
                  <c:v>43009</c:v>
                </c:pt>
                <c:pt idx="61">
                  <c:v>43040</c:v>
                </c:pt>
                <c:pt idx="62">
                  <c:v>43070</c:v>
                </c:pt>
                <c:pt idx="63">
                  <c:v>43101</c:v>
                </c:pt>
                <c:pt idx="64">
                  <c:v>43132</c:v>
                </c:pt>
                <c:pt idx="65">
                  <c:v>43160</c:v>
                </c:pt>
                <c:pt idx="66">
                  <c:v>43191</c:v>
                </c:pt>
                <c:pt idx="67">
                  <c:v>43221</c:v>
                </c:pt>
                <c:pt idx="68">
                  <c:v>43252</c:v>
                </c:pt>
                <c:pt idx="69">
                  <c:v>43282</c:v>
                </c:pt>
                <c:pt idx="70">
                  <c:v>43313</c:v>
                </c:pt>
                <c:pt idx="71">
                  <c:v>43344</c:v>
                </c:pt>
                <c:pt idx="72">
                  <c:v>43374</c:v>
                </c:pt>
                <c:pt idx="73">
                  <c:v>43405</c:v>
                </c:pt>
                <c:pt idx="74">
                  <c:v>43435</c:v>
                </c:pt>
                <c:pt idx="75">
                  <c:v>43466</c:v>
                </c:pt>
                <c:pt idx="76">
                  <c:v>43497</c:v>
                </c:pt>
                <c:pt idx="77">
                  <c:v>43525</c:v>
                </c:pt>
                <c:pt idx="78">
                  <c:v>43556</c:v>
                </c:pt>
                <c:pt idx="79">
                  <c:v>43586</c:v>
                </c:pt>
                <c:pt idx="80">
                  <c:v>43617</c:v>
                </c:pt>
                <c:pt idx="81">
                  <c:v>43647</c:v>
                </c:pt>
                <c:pt idx="82">
                  <c:v>43678</c:v>
                </c:pt>
                <c:pt idx="83">
                  <c:v>43709</c:v>
                </c:pt>
                <c:pt idx="84">
                  <c:v>43739</c:v>
                </c:pt>
                <c:pt idx="85">
                  <c:v>43770</c:v>
                </c:pt>
                <c:pt idx="86">
                  <c:v>43800</c:v>
                </c:pt>
                <c:pt idx="87">
                  <c:v>43831</c:v>
                </c:pt>
                <c:pt idx="88">
                  <c:v>43862</c:v>
                </c:pt>
                <c:pt idx="89">
                  <c:v>43891</c:v>
                </c:pt>
                <c:pt idx="90">
                  <c:v>43922</c:v>
                </c:pt>
                <c:pt idx="91">
                  <c:v>43952</c:v>
                </c:pt>
                <c:pt idx="92">
                  <c:v>43983</c:v>
                </c:pt>
                <c:pt idx="93">
                  <c:v>44013</c:v>
                </c:pt>
                <c:pt idx="94">
                  <c:v>44044</c:v>
                </c:pt>
                <c:pt idx="95">
                  <c:v>44075</c:v>
                </c:pt>
                <c:pt idx="96">
                  <c:v>44105</c:v>
                </c:pt>
                <c:pt idx="97">
                  <c:v>44136</c:v>
                </c:pt>
                <c:pt idx="98">
                  <c:v>44166</c:v>
                </c:pt>
                <c:pt idx="99">
                  <c:v>44197</c:v>
                </c:pt>
                <c:pt idx="100">
                  <c:v>44228</c:v>
                </c:pt>
                <c:pt idx="101">
                  <c:v>44256</c:v>
                </c:pt>
                <c:pt idx="102">
                  <c:v>44287</c:v>
                </c:pt>
                <c:pt idx="103">
                  <c:v>44317</c:v>
                </c:pt>
                <c:pt idx="104">
                  <c:v>44348</c:v>
                </c:pt>
                <c:pt idx="105">
                  <c:v>44378</c:v>
                </c:pt>
                <c:pt idx="106">
                  <c:v>44409</c:v>
                </c:pt>
                <c:pt idx="107">
                  <c:v>44440</c:v>
                </c:pt>
                <c:pt idx="108">
                  <c:v>44470</c:v>
                </c:pt>
                <c:pt idx="109">
                  <c:v>44501</c:v>
                </c:pt>
                <c:pt idx="110">
                  <c:v>44531</c:v>
                </c:pt>
                <c:pt idx="111">
                  <c:v>44562</c:v>
                </c:pt>
                <c:pt idx="112">
                  <c:v>44593</c:v>
                </c:pt>
                <c:pt idx="113">
                  <c:v>44621</c:v>
                </c:pt>
                <c:pt idx="114">
                  <c:v>44652</c:v>
                </c:pt>
                <c:pt idx="115">
                  <c:v>44682</c:v>
                </c:pt>
                <c:pt idx="116">
                  <c:v>44713</c:v>
                </c:pt>
                <c:pt idx="117">
                  <c:v>44743</c:v>
                </c:pt>
                <c:pt idx="118">
                  <c:v>44774</c:v>
                </c:pt>
                <c:pt idx="119">
                  <c:v>44805</c:v>
                </c:pt>
                <c:pt idx="120">
                  <c:v>44835</c:v>
                </c:pt>
                <c:pt idx="121">
                  <c:v>44866</c:v>
                </c:pt>
                <c:pt idx="122">
                  <c:v>44896</c:v>
                </c:pt>
                <c:pt idx="123">
                  <c:v>44927</c:v>
                </c:pt>
                <c:pt idx="124">
                  <c:v>44958</c:v>
                </c:pt>
                <c:pt idx="125">
                  <c:v>44986</c:v>
                </c:pt>
                <c:pt idx="126">
                  <c:v>45017</c:v>
                </c:pt>
                <c:pt idx="127">
                  <c:v>45047</c:v>
                </c:pt>
                <c:pt idx="128">
                  <c:v>45078</c:v>
                </c:pt>
                <c:pt idx="129">
                  <c:v>45108</c:v>
                </c:pt>
                <c:pt idx="130">
                  <c:v>45139</c:v>
                </c:pt>
                <c:pt idx="131">
                  <c:v>45170</c:v>
                </c:pt>
                <c:pt idx="132">
                  <c:v>45200</c:v>
                </c:pt>
                <c:pt idx="133">
                  <c:v>45231</c:v>
                </c:pt>
                <c:pt idx="134">
                  <c:v>45261</c:v>
                </c:pt>
                <c:pt idx="135">
                  <c:v>45292</c:v>
                </c:pt>
                <c:pt idx="136">
                  <c:v>45323</c:v>
                </c:pt>
                <c:pt idx="137">
                  <c:v>45352</c:v>
                </c:pt>
                <c:pt idx="138">
                  <c:v>45383</c:v>
                </c:pt>
                <c:pt idx="139">
                  <c:v>45413</c:v>
                </c:pt>
                <c:pt idx="140">
                  <c:v>45444</c:v>
                </c:pt>
                <c:pt idx="141">
                  <c:v>45474</c:v>
                </c:pt>
                <c:pt idx="142">
                  <c:v>45505</c:v>
                </c:pt>
                <c:pt idx="143">
                  <c:v>45536</c:v>
                </c:pt>
                <c:pt idx="144">
                  <c:v>45566</c:v>
                </c:pt>
                <c:pt idx="145">
                  <c:v>45597</c:v>
                </c:pt>
                <c:pt idx="146">
                  <c:v>45627</c:v>
                </c:pt>
                <c:pt idx="147">
                  <c:v>45658</c:v>
                </c:pt>
                <c:pt idx="148">
                  <c:v>45689</c:v>
                </c:pt>
                <c:pt idx="149">
                  <c:v>45718</c:v>
                </c:pt>
                <c:pt idx="150">
                  <c:v>45748</c:v>
                </c:pt>
                <c:pt idx="151">
                  <c:v>45778</c:v>
                </c:pt>
                <c:pt idx="152">
                  <c:v>45809</c:v>
                </c:pt>
                <c:pt idx="153">
                  <c:v>45839</c:v>
                </c:pt>
                <c:pt idx="154">
                  <c:v>45870</c:v>
                </c:pt>
                <c:pt idx="155">
                  <c:v>45901</c:v>
                </c:pt>
                <c:pt idx="156">
                  <c:v>45931</c:v>
                </c:pt>
                <c:pt idx="157">
                  <c:v>45962</c:v>
                </c:pt>
                <c:pt idx="158">
                  <c:v>45992</c:v>
                </c:pt>
                <c:pt idx="159">
                  <c:v>46023</c:v>
                </c:pt>
                <c:pt idx="160">
                  <c:v>46054</c:v>
                </c:pt>
                <c:pt idx="161">
                  <c:v>46082</c:v>
                </c:pt>
              </c:numCache>
            </c:numRef>
          </c:cat>
          <c:val>
            <c:numRef>
              <c:f>'g3'!$C$29:$C$88</c:f>
              <c:numCache>
                <c:formatCode>General</c:formatCode>
                <c:ptCount val="60"/>
                <c:pt idx="0">
                  <c:v>394</c:v>
                </c:pt>
                <c:pt idx="1">
                  <c:v>394</c:v>
                </c:pt>
                <c:pt idx="2">
                  <c:v>376</c:v>
                </c:pt>
                <c:pt idx="3">
                  <c:v>375</c:v>
                </c:pt>
                <c:pt idx="4">
                  <c:v>362</c:v>
                </c:pt>
                <c:pt idx="5">
                  <c:v>359</c:v>
                </c:pt>
                <c:pt idx="6">
                  <c:v>374</c:v>
                </c:pt>
                <c:pt idx="7">
                  <c:v>364</c:v>
                </c:pt>
                <c:pt idx="8">
                  <c:v>362</c:v>
                </c:pt>
                <c:pt idx="9">
                  <c:v>364</c:v>
                </c:pt>
                <c:pt idx="10">
                  <c:v>370</c:v>
                </c:pt>
                <c:pt idx="11">
                  <c:v>360</c:v>
                </c:pt>
                <c:pt idx="12">
                  <c:v>364</c:v>
                </c:pt>
                <c:pt idx="13">
                  <c:v>340</c:v>
                </c:pt>
                <c:pt idx="14">
                  <c:v>348</c:v>
                </c:pt>
                <c:pt idx="15">
                  <c:v>357</c:v>
                </c:pt>
                <c:pt idx="16">
                  <c:v>337</c:v>
                </c:pt>
                <c:pt idx="17">
                  <c:v>331</c:v>
                </c:pt>
                <c:pt idx="18">
                  <c:v>343</c:v>
                </c:pt>
                <c:pt idx="19">
                  <c:v>330</c:v>
                </c:pt>
                <c:pt idx="20">
                  <c:v>319</c:v>
                </c:pt>
                <c:pt idx="21">
                  <c:v>320</c:v>
                </c:pt>
                <c:pt idx="22">
                  <c:v>326</c:v>
                </c:pt>
                <c:pt idx="23">
                  <c:v>310</c:v>
                </c:pt>
                <c:pt idx="24">
                  <c:v>328</c:v>
                </c:pt>
                <c:pt idx="25">
                  <c:v>323</c:v>
                </c:pt>
                <c:pt idx="26">
                  <c:v>324</c:v>
                </c:pt>
                <c:pt idx="27">
                  <c:v>314</c:v>
                </c:pt>
                <c:pt idx="28">
                  <c:v>299</c:v>
                </c:pt>
                <c:pt idx="29">
                  <c:v>316</c:v>
                </c:pt>
                <c:pt idx="30">
                  <c:v>297</c:v>
                </c:pt>
                <c:pt idx="31">
                  <c:v>287</c:v>
                </c:pt>
                <c:pt idx="32">
                  <c:v>279</c:v>
                </c:pt>
                <c:pt idx="33">
                  <c:v>297</c:v>
                </c:pt>
                <c:pt idx="34">
                  <c:v>308</c:v>
                </c:pt>
                <c:pt idx="35">
                  <c:v>311</c:v>
                </c:pt>
                <c:pt idx="36">
                  <c:v>293</c:v>
                </c:pt>
                <c:pt idx="37">
                  <c:v>290</c:v>
                </c:pt>
                <c:pt idx="38">
                  <c:v>326</c:v>
                </c:pt>
                <c:pt idx="39">
                  <c:v>299</c:v>
                </c:pt>
                <c:pt idx="40">
                  <c:v>292</c:v>
                </c:pt>
                <c:pt idx="41">
                  <c:v>311</c:v>
                </c:pt>
                <c:pt idx="42">
                  <c:v>284</c:v>
                </c:pt>
                <c:pt idx="43">
                  <c:v>309</c:v>
                </c:pt>
                <c:pt idx="44">
                  <c:v>320</c:v>
                </c:pt>
                <c:pt idx="45">
                  <c:v>328</c:v>
                </c:pt>
                <c:pt idx="46">
                  <c:v>335</c:v>
                </c:pt>
                <c:pt idx="47">
                  <c:v>371</c:v>
                </c:pt>
                <c:pt idx="48">
                  <c:v>319</c:v>
                </c:pt>
                <c:pt idx="49">
                  <c:v>348</c:v>
                </c:pt>
                <c:pt idx="50">
                  <c:v>374</c:v>
                </c:pt>
                <c:pt idx="51">
                  <c:v>352</c:v>
                </c:pt>
                <c:pt idx="52">
                  <c:v>349</c:v>
                </c:pt>
                <c:pt idx="53">
                  <c:v>371</c:v>
                </c:pt>
                <c:pt idx="54">
                  <c:v>368</c:v>
                </c:pt>
                <c:pt idx="55">
                  <c:v>346</c:v>
                </c:pt>
                <c:pt idx="56">
                  <c:v>364</c:v>
                </c:pt>
                <c:pt idx="57">
                  <c:v>378</c:v>
                </c:pt>
                <c:pt idx="58">
                  <c:v>359</c:v>
                </c:pt>
                <c:pt idx="59">
                  <c:v>345</c:v>
                </c:pt>
              </c:numCache>
            </c:numRef>
          </c:val>
          <c:smooth val="0"/>
          <c:extLst>
            <c:ext xmlns:c16="http://schemas.microsoft.com/office/drawing/2014/chart" uri="{C3380CC4-5D6E-409C-BE32-E72D297353CC}">
              <c16:uniqueId val="{00000003-3CBB-467C-9831-48C2470E5BD7}"/>
            </c:ext>
          </c:extLst>
        </c:ser>
        <c:ser>
          <c:idx val="2"/>
          <c:order val="2"/>
          <c:tx>
            <c:strRef>
              <c:f>'g3'!$D$4</c:f>
              <c:strCache>
                <c:ptCount val="1"/>
                <c:pt idx="0">
                  <c:v>Seuil de référence du sucre</c:v>
                </c:pt>
              </c:strCache>
            </c:strRef>
          </c:tx>
          <c:spPr>
            <a:ln w="12700">
              <a:solidFill>
                <a:srgbClr val="003300"/>
              </a:solidFill>
              <a:prstDash val="solid"/>
            </a:ln>
          </c:spPr>
          <c:marker>
            <c:symbol val="none"/>
          </c:marker>
          <c:cat>
            <c:numRef>
              <c:f>'g3'!$A$29:$A$190</c:f>
              <c:numCache>
                <c:formatCode>mmmm\-yy</c:formatCode>
                <c:ptCount val="162"/>
                <c:pt idx="0">
                  <c:v>41183</c:v>
                </c:pt>
                <c:pt idx="1">
                  <c:v>41214</c:v>
                </c:pt>
                <c:pt idx="2">
                  <c:v>41244</c:v>
                </c:pt>
                <c:pt idx="3">
                  <c:v>41275</c:v>
                </c:pt>
                <c:pt idx="4">
                  <c:v>41306</c:v>
                </c:pt>
                <c:pt idx="5">
                  <c:v>41334</c:v>
                </c:pt>
                <c:pt idx="6">
                  <c:v>41365</c:v>
                </c:pt>
                <c:pt idx="7">
                  <c:v>41395</c:v>
                </c:pt>
                <c:pt idx="8">
                  <c:v>41426</c:v>
                </c:pt>
                <c:pt idx="9">
                  <c:v>41456</c:v>
                </c:pt>
                <c:pt idx="10">
                  <c:v>41487</c:v>
                </c:pt>
                <c:pt idx="11">
                  <c:v>41518</c:v>
                </c:pt>
                <c:pt idx="12">
                  <c:v>41548</c:v>
                </c:pt>
                <c:pt idx="13">
                  <c:v>41579</c:v>
                </c:pt>
                <c:pt idx="14">
                  <c:v>41609</c:v>
                </c:pt>
                <c:pt idx="15">
                  <c:v>41640</c:v>
                </c:pt>
                <c:pt idx="16">
                  <c:v>41671</c:v>
                </c:pt>
                <c:pt idx="17">
                  <c:v>41699</c:v>
                </c:pt>
                <c:pt idx="18">
                  <c:v>41730</c:v>
                </c:pt>
                <c:pt idx="19">
                  <c:v>41760</c:v>
                </c:pt>
                <c:pt idx="20">
                  <c:v>41791</c:v>
                </c:pt>
                <c:pt idx="21">
                  <c:v>41821</c:v>
                </c:pt>
                <c:pt idx="22">
                  <c:v>41852</c:v>
                </c:pt>
                <c:pt idx="23">
                  <c:v>41883</c:v>
                </c:pt>
                <c:pt idx="24">
                  <c:v>41913</c:v>
                </c:pt>
                <c:pt idx="25">
                  <c:v>41944</c:v>
                </c:pt>
                <c:pt idx="26">
                  <c:v>41974</c:v>
                </c:pt>
                <c:pt idx="27">
                  <c:v>42005</c:v>
                </c:pt>
                <c:pt idx="28">
                  <c:v>42036</c:v>
                </c:pt>
                <c:pt idx="29">
                  <c:v>42064</c:v>
                </c:pt>
                <c:pt idx="30">
                  <c:v>42095</c:v>
                </c:pt>
                <c:pt idx="31">
                  <c:v>42125</c:v>
                </c:pt>
                <c:pt idx="32">
                  <c:v>42156</c:v>
                </c:pt>
                <c:pt idx="33">
                  <c:v>42186</c:v>
                </c:pt>
                <c:pt idx="34">
                  <c:v>42217</c:v>
                </c:pt>
                <c:pt idx="35">
                  <c:v>42248</c:v>
                </c:pt>
                <c:pt idx="36">
                  <c:v>42278</c:v>
                </c:pt>
                <c:pt idx="37">
                  <c:v>42309</c:v>
                </c:pt>
                <c:pt idx="38">
                  <c:v>42339</c:v>
                </c:pt>
                <c:pt idx="39">
                  <c:v>42370</c:v>
                </c:pt>
                <c:pt idx="40">
                  <c:v>42401</c:v>
                </c:pt>
                <c:pt idx="41">
                  <c:v>42430</c:v>
                </c:pt>
                <c:pt idx="42">
                  <c:v>42461</c:v>
                </c:pt>
                <c:pt idx="43">
                  <c:v>42491</c:v>
                </c:pt>
                <c:pt idx="44">
                  <c:v>42522</c:v>
                </c:pt>
                <c:pt idx="45">
                  <c:v>42552</c:v>
                </c:pt>
                <c:pt idx="46">
                  <c:v>42583</c:v>
                </c:pt>
                <c:pt idx="47">
                  <c:v>42614</c:v>
                </c:pt>
                <c:pt idx="48">
                  <c:v>42644</c:v>
                </c:pt>
                <c:pt idx="49">
                  <c:v>42675</c:v>
                </c:pt>
                <c:pt idx="50">
                  <c:v>42705</c:v>
                </c:pt>
                <c:pt idx="51">
                  <c:v>42736</c:v>
                </c:pt>
                <c:pt idx="52">
                  <c:v>42767</c:v>
                </c:pt>
                <c:pt idx="53">
                  <c:v>42795</c:v>
                </c:pt>
                <c:pt idx="54">
                  <c:v>42826</c:v>
                </c:pt>
                <c:pt idx="55">
                  <c:v>42856</c:v>
                </c:pt>
                <c:pt idx="56">
                  <c:v>42887</c:v>
                </c:pt>
                <c:pt idx="57">
                  <c:v>42917</c:v>
                </c:pt>
                <c:pt idx="58">
                  <c:v>42948</c:v>
                </c:pt>
                <c:pt idx="59">
                  <c:v>42979</c:v>
                </c:pt>
                <c:pt idx="60">
                  <c:v>43009</c:v>
                </c:pt>
                <c:pt idx="61">
                  <c:v>43040</c:v>
                </c:pt>
                <c:pt idx="62">
                  <c:v>43070</c:v>
                </c:pt>
                <c:pt idx="63">
                  <c:v>43101</c:v>
                </c:pt>
                <c:pt idx="64">
                  <c:v>43132</c:v>
                </c:pt>
                <c:pt idx="65">
                  <c:v>43160</c:v>
                </c:pt>
                <c:pt idx="66">
                  <c:v>43191</c:v>
                </c:pt>
                <c:pt idx="67">
                  <c:v>43221</c:v>
                </c:pt>
                <c:pt idx="68">
                  <c:v>43252</c:v>
                </c:pt>
                <c:pt idx="69">
                  <c:v>43282</c:v>
                </c:pt>
                <c:pt idx="70">
                  <c:v>43313</c:v>
                </c:pt>
                <c:pt idx="71">
                  <c:v>43344</c:v>
                </c:pt>
                <c:pt idx="72">
                  <c:v>43374</c:v>
                </c:pt>
                <c:pt idx="73">
                  <c:v>43405</c:v>
                </c:pt>
                <c:pt idx="74">
                  <c:v>43435</c:v>
                </c:pt>
                <c:pt idx="75">
                  <c:v>43466</c:v>
                </c:pt>
                <c:pt idx="76">
                  <c:v>43497</c:v>
                </c:pt>
                <c:pt idx="77">
                  <c:v>43525</c:v>
                </c:pt>
                <c:pt idx="78">
                  <c:v>43556</c:v>
                </c:pt>
                <c:pt idx="79">
                  <c:v>43586</c:v>
                </c:pt>
                <c:pt idx="80">
                  <c:v>43617</c:v>
                </c:pt>
                <c:pt idx="81">
                  <c:v>43647</c:v>
                </c:pt>
                <c:pt idx="82">
                  <c:v>43678</c:v>
                </c:pt>
                <c:pt idx="83">
                  <c:v>43709</c:v>
                </c:pt>
                <c:pt idx="84">
                  <c:v>43739</c:v>
                </c:pt>
                <c:pt idx="85">
                  <c:v>43770</c:v>
                </c:pt>
                <c:pt idx="86">
                  <c:v>43800</c:v>
                </c:pt>
                <c:pt idx="87">
                  <c:v>43831</c:v>
                </c:pt>
                <c:pt idx="88">
                  <c:v>43862</c:v>
                </c:pt>
                <c:pt idx="89">
                  <c:v>43891</c:v>
                </c:pt>
                <c:pt idx="90">
                  <c:v>43922</c:v>
                </c:pt>
                <c:pt idx="91">
                  <c:v>43952</c:v>
                </c:pt>
                <c:pt idx="92">
                  <c:v>43983</c:v>
                </c:pt>
                <c:pt idx="93">
                  <c:v>44013</c:v>
                </c:pt>
                <c:pt idx="94">
                  <c:v>44044</c:v>
                </c:pt>
                <c:pt idx="95">
                  <c:v>44075</c:v>
                </c:pt>
                <c:pt idx="96">
                  <c:v>44105</c:v>
                </c:pt>
                <c:pt idx="97">
                  <c:v>44136</c:v>
                </c:pt>
                <c:pt idx="98">
                  <c:v>44166</c:v>
                </c:pt>
                <c:pt idx="99">
                  <c:v>44197</c:v>
                </c:pt>
                <c:pt idx="100">
                  <c:v>44228</c:v>
                </c:pt>
                <c:pt idx="101">
                  <c:v>44256</c:v>
                </c:pt>
                <c:pt idx="102">
                  <c:v>44287</c:v>
                </c:pt>
                <c:pt idx="103">
                  <c:v>44317</c:v>
                </c:pt>
                <c:pt idx="104">
                  <c:v>44348</c:v>
                </c:pt>
                <c:pt idx="105">
                  <c:v>44378</c:v>
                </c:pt>
                <c:pt idx="106">
                  <c:v>44409</c:v>
                </c:pt>
                <c:pt idx="107">
                  <c:v>44440</c:v>
                </c:pt>
                <c:pt idx="108">
                  <c:v>44470</c:v>
                </c:pt>
                <c:pt idx="109">
                  <c:v>44501</c:v>
                </c:pt>
                <c:pt idx="110">
                  <c:v>44531</c:v>
                </c:pt>
                <c:pt idx="111">
                  <c:v>44562</c:v>
                </c:pt>
                <c:pt idx="112">
                  <c:v>44593</c:v>
                </c:pt>
                <c:pt idx="113">
                  <c:v>44621</c:v>
                </c:pt>
                <c:pt idx="114">
                  <c:v>44652</c:v>
                </c:pt>
                <c:pt idx="115">
                  <c:v>44682</c:v>
                </c:pt>
                <c:pt idx="116">
                  <c:v>44713</c:v>
                </c:pt>
                <c:pt idx="117">
                  <c:v>44743</c:v>
                </c:pt>
                <c:pt idx="118">
                  <c:v>44774</c:v>
                </c:pt>
                <c:pt idx="119">
                  <c:v>44805</c:v>
                </c:pt>
                <c:pt idx="120">
                  <c:v>44835</c:v>
                </c:pt>
                <c:pt idx="121">
                  <c:v>44866</c:v>
                </c:pt>
                <c:pt idx="122">
                  <c:v>44896</c:v>
                </c:pt>
                <c:pt idx="123">
                  <c:v>44927</c:v>
                </c:pt>
                <c:pt idx="124">
                  <c:v>44958</c:v>
                </c:pt>
                <c:pt idx="125">
                  <c:v>44986</c:v>
                </c:pt>
                <c:pt idx="126">
                  <c:v>45017</c:v>
                </c:pt>
                <c:pt idx="127">
                  <c:v>45047</c:v>
                </c:pt>
                <c:pt idx="128">
                  <c:v>45078</c:v>
                </c:pt>
                <c:pt idx="129">
                  <c:v>45108</c:v>
                </c:pt>
                <c:pt idx="130">
                  <c:v>45139</c:v>
                </c:pt>
                <c:pt idx="131">
                  <c:v>45170</c:v>
                </c:pt>
                <c:pt idx="132">
                  <c:v>45200</c:v>
                </c:pt>
                <c:pt idx="133">
                  <c:v>45231</c:v>
                </c:pt>
                <c:pt idx="134">
                  <c:v>45261</c:v>
                </c:pt>
                <c:pt idx="135">
                  <c:v>45292</c:v>
                </c:pt>
                <c:pt idx="136">
                  <c:v>45323</c:v>
                </c:pt>
                <c:pt idx="137">
                  <c:v>45352</c:v>
                </c:pt>
                <c:pt idx="138">
                  <c:v>45383</c:v>
                </c:pt>
                <c:pt idx="139">
                  <c:v>45413</c:v>
                </c:pt>
                <c:pt idx="140">
                  <c:v>45444</c:v>
                </c:pt>
                <c:pt idx="141">
                  <c:v>45474</c:v>
                </c:pt>
                <c:pt idx="142">
                  <c:v>45505</c:v>
                </c:pt>
                <c:pt idx="143">
                  <c:v>45536</c:v>
                </c:pt>
                <c:pt idx="144">
                  <c:v>45566</c:v>
                </c:pt>
                <c:pt idx="145">
                  <c:v>45597</c:v>
                </c:pt>
                <c:pt idx="146">
                  <c:v>45627</c:v>
                </c:pt>
                <c:pt idx="147">
                  <c:v>45658</c:v>
                </c:pt>
                <c:pt idx="148">
                  <c:v>45689</c:v>
                </c:pt>
                <c:pt idx="149">
                  <c:v>45718</c:v>
                </c:pt>
                <c:pt idx="150">
                  <c:v>45748</c:v>
                </c:pt>
                <c:pt idx="151">
                  <c:v>45778</c:v>
                </c:pt>
                <c:pt idx="152">
                  <c:v>45809</c:v>
                </c:pt>
                <c:pt idx="153">
                  <c:v>45839</c:v>
                </c:pt>
                <c:pt idx="154">
                  <c:v>45870</c:v>
                </c:pt>
                <c:pt idx="155">
                  <c:v>45901</c:v>
                </c:pt>
                <c:pt idx="156">
                  <c:v>45931</c:v>
                </c:pt>
                <c:pt idx="157">
                  <c:v>45962</c:v>
                </c:pt>
                <c:pt idx="158">
                  <c:v>45992</c:v>
                </c:pt>
                <c:pt idx="159">
                  <c:v>46023</c:v>
                </c:pt>
                <c:pt idx="160">
                  <c:v>46054</c:v>
                </c:pt>
                <c:pt idx="161">
                  <c:v>46082</c:v>
                </c:pt>
              </c:numCache>
            </c:numRef>
          </c:cat>
          <c:val>
            <c:numRef>
              <c:f>'g3'!$D$29:$D$188</c:f>
              <c:numCache>
                <c:formatCode>General</c:formatCode>
                <c:ptCount val="160"/>
                <c:pt idx="0">
                  <c:v>404.4</c:v>
                </c:pt>
                <c:pt idx="1">
                  <c:v>404.4</c:v>
                </c:pt>
                <c:pt idx="2">
                  <c:v>404.4</c:v>
                </c:pt>
                <c:pt idx="3">
                  <c:v>404.4</c:v>
                </c:pt>
                <c:pt idx="4">
                  <c:v>404.4</c:v>
                </c:pt>
                <c:pt idx="5">
                  <c:v>404.4</c:v>
                </c:pt>
                <c:pt idx="6">
                  <c:v>404.4</c:v>
                </c:pt>
                <c:pt idx="7">
                  <c:v>404.4</c:v>
                </c:pt>
                <c:pt idx="8">
                  <c:v>404.4</c:v>
                </c:pt>
                <c:pt idx="9">
                  <c:v>404.4</c:v>
                </c:pt>
                <c:pt idx="10">
                  <c:v>404.4</c:v>
                </c:pt>
                <c:pt idx="11">
                  <c:v>404.4</c:v>
                </c:pt>
                <c:pt idx="12">
                  <c:v>404.4</c:v>
                </c:pt>
                <c:pt idx="13">
                  <c:v>404.4</c:v>
                </c:pt>
                <c:pt idx="14">
                  <c:v>404.4</c:v>
                </c:pt>
                <c:pt idx="15">
                  <c:v>404.4</c:v>
                </c:pt>
                <c:pt idx="16">
                  <c:v>404.4</c:v>
                </c:pt>
                <c:pt idx="17">
                  <c:v>404.4</c:v>
                </c:pt>
                <c:pt idx="18">
                  <c:v>404.4</c:v>
                </c:pt>
                <c:pt idx="19">
                  <c:v>404.4</c:v>
                </c:pt>
                <c:pt idx="20">
                  <c:v>404.4</c:v>
                </c:pt>
                <c:pt idx="21">
                  <c:v>404.4</c:v>
                </c:pt>
                <c:pt idx="22">
                  <c:v>404.4</c:v>
                </c:pt>
                <c:pt idx="23">
                  <c:v>404.4</c:v>
                </c:pt>
                <c:pt idx="24">
                  <c:v>404.4</c:v>
                </c:pt>
                <c:pt idx="25">
                  <c:v>404.4</c:v>
                </c:pt>
                <c:pt idx="26">
                  <c:v>404.4</c:v>
                </c:pt>
                <c:pt idx="27">
                  <c:v>404.4</c:v>
                </c:pt>
                <c:pt idx="28">
                  <c:v>404.4</c:v>
                </c:pt>
                <c:pt idx="29">
                  <c:v>404.4</c:v>
                </c:pt>
                <c:pt idx="30">
                  <c:v>404.4</c:v>
                </c:pt>
                <c:pt idx="31">
                  <c:v>404.4</c:v>
                </c:pt>
                <c:pt idx="32">
                  <c:v>404.4</c:v>
                </c:pt>
                <c:pt idx="33">
                  <c:v>404.4</c:v>
                </c:pt>
                <c:pt idx="34">
                  <c:v>404.4</c:v>
                </c:pt>
                <c:pt idx="35">
                  <c:v>404.4</c:v>
                </c:pt>
                <c:pt idx="36">
                  <c:v>404.4</c:v>
                </c:pt>
                <c:pt idx="37">
                  <c:v>404.4</c:v>
                </c:pt>
                <c:pt idx="38">
                  <c:v>404.4</c:v>
                </c:pt>
                <c:pt idx="39">
                  <c:v>404.4</c:v>
                </c:pt>
                <c:pt idx="40">
                  <c:v>404.4</c:v>
                </c:pt>
                <c:pt idx="41">
                  <c:v>404.4</c:v>
                </c:pt>
                <c:pt idx="42">
                  <c:v>404.4</c:v>
                </c:pt>
                <c:pt idx="43">
                  <c:v>404.4</c:v>
                </c:pt>
                <c:pt idx="44">
                  <c:v>404.4</c:v>
                </c:pt>
                <c:pt idx="45">
                  <c:v>404.4</c:v>
                </c:pt>
                <c:pt idx="46">
                  <c:v>404.4</c:v>
                </c:pt>
                <c:pt idx="47">
                  <c:v>404.4</c:v>
                </c:pt>
                <c:pt idx="48">
                  <c:v>404.4</c:v>
                </c:pt>
                <c:pt idx="49">
                  <c:v>404.4</c:v>
                </c:pt>
                <c:pt idx="50">
                  <c:v>404.4</c:v>
                </c:pt>
                <c:pt idx="51">
                  <c:v>404.4</c:v>
                </c:pt>
                <c:pt idx="52">
                  <c:v>404.4</c:v>
                </c:pt>
                <c:pt idx="53">
                  <c:v>404.4</c:v>
                </c:pt>
                <c:pt idx="54">
                  <c:v>404.4</c:v>
                </c:pt>
                <c:pt idx="55">
                  <c:v>404.4</c:v>
                </c:pt>
                <c:pt idx="56">
                  <c:v>404.4</c:v>
                </c:pt>
                <c:pt idx="57">
                  <c:v>404.4</c:v>
                </c:pt>
                <c:pt idx="58">
                  <c:v>404.4</c:v>
                </c:pt>
                <c:pt idx="59">
                  <c:v>404.4</c:v>
                </c:pt>
                <c:pt idx="60">
                  <c:v>404.4</c:v>
                </c:pt>
                <c:pt idx="61">
                  <c:v>404.4</c:v>
                </c:pt>
                <c:pt idx="62">
                  <c:v>404.4</c:v>
                </c:pt>
                <c:pt idx="63">
                  <c:v>404.4</c:v>
                </c:pt>
                <c:pt idx="64">
                  <c:v>404.4</c:v>
                </c:pt>
                <c:pt idx="65">
                  <c:v>404.4</c:v>
                </c:pt>
                <c:pt idx="66">
                  <c:v>404.4</c:v>
                </c:pt>
                <c:pt idx="67">
                  <c:v>404.4</c:v>
                </c:pt>
                <c:pt idx="68">
                  <c:v>404.4</c:v>
                </c:pt>
                <c:pt idx="69">
                  <c:v>404.4</c:v>
                </c:pt>
                <c:pt idx="70">
                  <c:v>404.4</c:v>
                </c:pt>
                <c:pt idx="71">
                  <c:v>404.4</c:v>
                </c:pt>
                <c:pt idx="72">
                  <c:v>404.4</c:v>
                </c:pt>
                <c:pt idx="73">
                  <c:v>404.4</c:v>
                </c:pt>
                <c:pt idx="74">
                  <c:v>404.4</c:v>
                </c:pt>
                <c:pt idx="75">
                  <c:v>404.4</c:v>
                </c:pt>
                <c:pt idx="76">
                  <c:v>404.4</c:v>
                </c:pt>
                <c:pt idx="77">
                  <c:v>404.4</c:v>
                </c:pt>
                <c:pt idx="78">
                  <c:v>404.4</c:v>
                </c:pt>
                <c:pt idx="79">
                  <c:v>404.4</c:v>
                </c:pt>
                <c:pt idx="80">
                  <c:v>404.4</c:v>
                </c:pt>
                <c:pt idx="81">
                  <c:v>404.4</c:v>
                </c:pt>
                <c:pt idx="82">
                  <c:v>404.4</c:v>
                </c:pt>
                <c:pt idx="83">
                  <c:v>404.4</c:v>
                </c:pt>
                <c:pt idx="84">
                  <c:v>404.4</c:v>
                </c:pt>
                <c:pt idx="85">
                  <c:v>404.4</c:v>
                </c:pt>
                <c:pt idx="86">
                  <c:v>404.4</c:v>
                </c:pt>
                <c:pt idx="87">
                  <c:v>404.4</c:v>
                </c:pt>
                <c:pt idx="88">
                  <c:v>404.4</c:v>
                </c:pt>
                <c:pt idx="89">
                  <c:v>404.4</c:v>
                </c:pt>
                <c:pt idx="90">
                  <c:v>404.4</c:v>
                </c:pt>
                <c:pt idx="91">
                  <c:v>404.4</c:v>
                </c:pt>
                <c:pt idx="92">
                  <c:v>404.4</c:v>
                </c:pt>
                <c:pt idx="93">
                  <c:v>404.4</c:v>
                </c:pt>
                <c:pt idx="94">
                  <c:v>404.4</c:v>
                </c:pt>
                <c:pt idx="95">
                  <c:v>404.4</c:v>
                </c:pt>
                <c:pt idx="96">
                  <c:v>404.4</c:v>
                </c:pt>
                <c:pt idx="97">
                  <c:v>404.4</c:v>
                </c:pt>
                <c:pt idx="98">
                  <c:v>404.4</c:v>
                </c:pt>
                <c:pt idx="99">
                  <c:v>404.4</c:v>
                </c:pt>
                <c:pt idx="100">
                  <c:v>404.4</c:v>
                </c:pt>
                <c:pt idx="101">
                  <c:v>404.4</c:v>
                </c:pt>
                <c:pt idx="102">
                  <c:v>404.4</c:v>
                </c:pt>
                <c:pt idx="103">
                  <c:v>404.4</c:v>
                </c:pt>
                <c:pt idx="104">
                  <c:v>404.4</c:v>
                </c:pt>
                <c:pt idx="105">
                  <c:v>404.4</c:v>
                </c:pt>
                <c:pt idx="106">
                  <c:v>404.4</c:v>
                </c:pt>
                <c:pt idx="107">
                  <c:v>404.4</c:v>
                </c:pt>
                <c:pt idx="108">
                  <c:v>404.4</c:v>
                </c:pt>
                <c:pt idx="109">
                  <c:v>404.4</c:v>
                </c:pt>
                <c:pt idx="110">
                  <c:v>404.4</c:v>
                </c:pt>
                <c:pt idx="111">
                  <c:v>404.4</c:v>
                </c:pt>
                <c:pt idx="112">
                  <c:v>404.4</c:v>
                </c:pt>
                <c:pt idx="113">
                  <c:v>404.4</c:v>
                </c:pt>
                <c:pt idx="114">
                  <c:v>404.4</c:v>
                </c:pt>
                <c:pt idx="115">
                  <c:v>404.4</c:v>
                </c:pt>
                <c:pt idx="116">
                  <c:v>404.4</c:v>
                </c:pt>
                <c:pt idx="117">
                  <c:v>404.4</c:v>
                </c:pt>
                <c:pt idx="118">
                  <c:v>404.4</c:v>
                </c:pt>
                <c:pt idx="119">
                  <c:v>404.4</c:v>
                </c:pt>
                <c:pt idx="120">
                  <c:v>404.4</c:v>
                </c:pt>
                <c:pt idx="121">
                  <c:v>404.4</c:v>
                </c:pt>
                <c:pt idx="122">
                  <c:v>404.4</c:v>
                </c:pt>
                <c:pt idx="123">
                  <c:v>404.4</c:v>
                </c:pt>
                <c:pt idx="124">
                  <c:v>404.4</c:v>
                </c:pt>
                <c:pt idx="125">
                  <c:v>404.4</c:v>
                </c:pt>
                <c:pt idx="126">
                  <c:v>404.4</c:v>
                </c:pt>
                <c:pt idx="127">
                  <c:v>404.4</c:v>
                </c:pt>
                <c:pt idx="128">
                  <c:v>404.4</c:v>
                </c:pt>
                <c:pt idx="129">
                  <c:v>404.4</c:v>
                </c:pt>
                <c:pt idx="130">
                  <c:v>404.4</c:v>
                </c:pt>
                <c:pt idx="131">
                  <c:v>404.4</c:v>
                </c:pt>
                <c:pt idx="132">
                  <c:v>404.4</c:v>
                </c:pt>
                <c:pt idx="133">
                  <c:v>404.4</c:v>
                </c:pt>
                <c:pt idx="134">
                  <c:v>404.4</c:v>
                </c:pt>
                <c:pt idx="135">
                  <c:v>404.4</c:v>
                </c:pt>
                <c:pt idx="136">
                  <c:v>404.4</c:v>
                </c:pt>
                <c:pt idx="137">
                  <c:v>404.4</c:v>
                </c:pt>
                <c:pt idx="138">
                  <c:v>404.4</c:v>
                </c:pt>
                <c:pt idx="139">
                  <c:v>404.4</c:v>
                </c:pt>
                <c:pt idx="140">
                  <c:v>404.4</c:v>
                </c:pt>
                <c:pt idx="141">
                  <c:v>404.4</c:v>
                </c:pt>
                <c:pt idx="142">
                  <c:v>404.4</c:v>
                </c:pt>
                <c:pt idx="143">
                  <c:v>404.4</c:v>
                </c:pt>
                <c:pt idx="144">
                  <c:v>404.4</c:v>
                </c:pt>
                <c:pt idx="145">
                  <c:v>404.4</c:v>
                </c:pt>
                <c:pt idx="146">
                  <c:v>404.4</c:v>
                </c:pt>
                <c:pt idx="147">
                  <c:v>404.4</c:v>
                </c:pt>
                <c:pt idx="148">
                  <c:v>404.4</c:v>
                </c:pt>
                <c:pt idx="149">
                  <c:v>404.4</c:v>
                </c:pt>
                <c:pt idx="150">
                  <c:v>404.4</c:v>
                </c:pt>
                <c:pt idx="151">
                  <c:v>404.4</c:v>
                </c:pt>
                <c:pt idx="152">
                  <c:v>404.4</c:v>
                </c:pt>
                <c:pt idx="153">
                  <c:v>404.4</c:v>
                </c:pt>
                <c:pt idx="154">
                  <c:v>404.4</c:v>
                </c:pt>
                <c:pt idx="155">
                  <c:v>404.4</c:v>
                </c:pt>
                <c:pt idx="156">
                  <c:v>404.4</c:v>
                </c:pt>
                <c:pt idx="157">
                  <c:v>404.4</c:v>
                </c:pt>
                <c:pt idx="158">
                  <c:v>404.4</c:v>
                </c:pt>
                <c:pt idx="159">
                  <c:v>404.4</c:v>
                </c:pt>
              </c:numCache>
            </c:numRef>
          </c:val>
          <c:smooth val="0"/>
          <c:extLst>
            <c:ext xmlns:c16="http://schemas.microsoft.com/office/drawing/2014/chart" uri="{C3380CC4-5D6E-409C-BE32-E72D297353CC}">
              <c16:uniqueId val="{00000004-3CBB-467C-9831-48C2470E5BD7}"/>
            </c:ext>
          </c:extLst>
        </c:ser>
        <c:ser>
          <c:idx val="3"/>
          <c:order val="3"/>
          <c:tx>
            <c:strRef>
              <c:f>'g3'!$E$4</c:f>
              <c:strCache>
                <c:ptCount val="1"/>
                <c:pt idx="0">
                  <c:v>Prix du sucre (post-quota)</c:v>
                </c:pt>
              </c:strCache>
            </c:strRef>
          </c:tx>
          <c:spPr>
            <a:ln w="25400">
              <a:solidFill>
                <a:srgbClr val="FF0000"/>
              </a:solidFill>
              <a:prstDash val="solid"/>
            </a:ln>
          </c:spPr>
          <c:marker>
            <c:symbol val="none"/>
          </c:marker>
          <c:cat>
            <c:numRef>
              <c:f>'g3'!$A$29:$A$190</c:f>
              <c:numCache>
                <c:formatCode>mmmm\-yy</c:formatCode>
                <c:ptCount val="162"/>
                <c:pt idx="0">
                  <c:v>41183</c:v>
                </c:pt>
                <c:pt idx="1">
                  <c:v>41214</c:v>
                </c:pt>
                <c:pt idx="2">
                  <c:v>41244</c:v>
                </c:pt>
                <c:pt idx="3">
                  <c:v>41275</c:v>
                </c:pt>
                <c:pt idx="4">
                  <c:v>41306</c:v>
                </c:pt>
                <c:pt idx="5">
                  <c:v>41334</c:v>
                </c:pt>
                <c:pt idx="6">
                  <c:v>41365</c:v>
                </c:pt>
                <c:pt idx="7">
                  <c:v>41395</c:v>
                </c:pt>
                <c:pt idx="8">
                  <c:v>41426</c:v>
                </c:pt>
                <c:pt idx="9">
                  <c:v>41456</c:v>
                </c:pt>
                <c:pt idx="10">
                  <c:v>41487</c:v>
                </c:pt>
                <c:pt idx="11">
                  <c:v>41518</c:v>
                </c:pt>
                <c:pt idx="12">
                  <c:v>41548</c:v>
                </c:pt>
                <c:pt idx="13">
                  <c:v>41579</c:v>
                </c:pt>
                <c:pt idx="14">
                  <c:v>41609</c:v>
                </c:pt>
                <c:pt idx="15">
                  <c:v>41640</c:v>
                </c:pt>
                <c:pt idx="16">
                  <c:v>41671</c:v>
                </c:pt>
                <c:pt idx="17">
                  <c:v>41699</c:v>
                </c:pt>
                <c:pt idx="18">
                  <c:v>41730</c:v>
                </c:pt>
                <c:pt idx="19">
                  <c:v>41760</c:v>
                </c:pt>
                <c:pt idx="20">
                  <c:v>41791</c:v>
                </c:pt>
                <c:pt idx="21">
                  <c:v>41821</c:v>
                </c:pt>
                <c:pt idx="22">
                  <c:v>41852</c:v>
                </c:pt>
                <c:pt idx="23">
                  <c:v>41883</c:v>
                </c:pt>
                <c:pt idx="24">
                  <c:v>41913</c:v>
                </c:pt>
                <c:pt idx="25">
                  <c:v>41944</c:v>
                </c:pt>
                <c:pt idx="26">
                  <c:v>41974</c:v>
                </c:pt>
                <c:pt idx="27">
                  <c:v>42005</c:v>
                </c:pt>
                <c:pt idx="28">
                  <c:v>42036</c:v>
                </c:pt>
                <c:pt idx="29">
                  <c:v>42064</c:v>
                </c:pt>
                <c:pt idx="30">
                  <c:v>42095</c:v>
                </c:pt>
                <c:pt idx="31">
                  <c:v>42125</c:v>
                </c:pt>
                <c:pt idx="32">
                  <c:v>42156</c:v>
                </c:pt>
                <c:pt idx="33">
                  <c:v>42186</c:v>
                </c:pt>
                <c:pt idx="34">
                  <c:v>42217</c:v>
                </c:pt>
                <c:pt idx="35">
                  <c:v>42248</c:v>
                </c:pt>
                <c:pt idx="36">
                  <c:v>42278</c:v>
                </c:pt>
                <c:pt idx="37">
                  <c:v>42309</c:v>
                </c:pt>
                <c:pt idx="38">
                  <c:v>42339</c:v>
                </c:pt>
                <c:pt idx="39">
                  <c:v>42370</c:v>
                </c:pt>
                <c:pt idx="40">
                  <c:v>42401</c:v>
                </c:pt>
                <c:pt idx="41">
                  <c:v>42430</c:v>
                </c:pt>
                <c:pt idx="42">
                  <c:v>42461</c:v>
                </c:pt>
                <c:pt idx="43">
                  <c:v>42491</c:v>
                </c:pt>
                <c:pt idx="44">
                  <c:v>42522</c:v>
                </c:pt>
                <c:pt idx="45">
                  <c:v>42552</c:v>
                </c:pt>
                <c:pt idx="46">
                  <c:v>42583</c:v>
                </c:pt>
                <c:pt idx="47">
                  <c:v>42614</c:v>
                </c:pt>
                <c:pt idx="48">
                  <c:v>42644</c:v>
                </c:pt>
                <c:pt idx="49">
                  <c:v>42675</c:v>
                </c:pt>
                <c:pt idx="50">
                  <c:v>42705</c:v>
                </c:pt>
                <c:pt idx="51">
                  <c:v>42736</c:v>
                </c:pt>
                <c:pt idx="52">
                  <c:v>42767</c:v>
                </c:pt>
                <c:pt idx="53">
                  <c:v>42795</c:v>
                </c:pt>
                <c:pt idx="54">
                  <c:v>42826</c:v>
                </c:pt>
                <c:pt idx="55">
                  <c:v>42856</c:v>
                </c:pt>
                <c:pt idx="56">
                  <c:v>42887</c:v>
                </c:pt>
                <c:pt idx="57">
                  <c:v>42917</c:v>
                </c:pt>
                <c:pt idx="58">
                  <c:v>42948</c:v>
                </c:pt>
                <c:pt idx="59">
                  <c:v>42979</c:v>
                </c:pt>
                <c:pt idx="60">
                  <c:v>43009</c:v>
                </c:pt>
                <c:pt idx="61">
                  <c:v>43040</c:v>
                </c:pt>
                <c:pt idx="62">
                  <c:v>43070</c:v>
                </c:pt>
                <c:pt idx="63">
                  <c:v>43101</c:v>
                </c:pt>
                <c:pt idx="64">
                  <c:v>43132</c:v>
                </c:pt>
                <c:pt idx="65">
                  <c:v>43160</c:v>
                </c:pt>
                <c:pt idx="66">
                  <c:v>43191</c:v>
                </c:pt>
                <c:pt idx="67">
                  <c:v>43221</c:v>
                </c:pt>
                <c:pt idx="68">
                  <c:v>43252</c:v>
                </c:pt>
                <c:pt idx="69">
                  <c:v>43282</c:v>
                </c:pt>
                <c:pt idx="70">
                  <c:v>43313</c:v>
                </c:pt>
                <c:pt idx="71">
                  <c:v>43344</c:v>
                </c:pt>
                <c:pt idx="72">
                  <c:v>43374</c:v>
                </c:pt>
                <c:pt idx="73">
                  <c:v>43405</c:v>
                </c:pt>
                <c:pt idx="74">
                  <c:v>43435</c:v>
                </c:pt>
                <c:pt idx="75">
                  <c:v>43466</c:v>
                </c:pt>
                <c:pt idx="76">
                  <c:v>43497</c:v>
                </c:pt>
                <c:pt idx="77">
                  <c:v>43525</c:v>
                </c:pt>
                <c:pt idx="78">
                  <c:v>43556</c:v>
                </c:pt>
                <c:pt idx="79">
                  <c:v>43586</c:v>
                </c:pt>
                <c:pt idx="80">
                  <c:v>43617</c:v>
                </c:pt>
                <c:pt idx="81">
                  <c:v>43647</c:v>
                </c:pt>
                <c:pt idx="82">
                  <c:v>43678</c:v>
                </c:pt>
                <c:pt idx="83">
                  <c:v>43709</c:v>
                </c:pt>
                <c:pt idx="84">
                  <c:v>43739</c:v>
                </c:pt>
                <c:pt idx="85">
                  <c:v>43770</c:v>
                </c:pt>
                <c:pt idx="86">
                  <c:v>43800</c:v>
                </c:pt>
                <c:pt idx="87">
                  <c:v>43831</c:v>
                </c:pt>
                <c:pt idx="88">
                  <c:v>43862</c:v>
                </c:pt>
                <c:pt idx="89">
                  <c:v>43891</c:v>
                </c:pt>
                <c:pt idx="90">
                  <c:v>43922</c:v>
                </c:pt>
                <c:pt idx="91">
                  <c:v>43952</c:v>
                </c:pt>
                <c:pt idx="92">
                  <c:v>43983</c:v>
                </c:pt>
                <c:pt idx="93">
                  <c:v>44013</c:v>
                </c:pt>
                <c:pt idx="94">
                  <c:v>44044</c:v>
                </c:pt>
                <c:pt idx="95">
                  <c:v>44075</c:v>
                </c:pt>
                <c:pt idx="96">
                  <c:v>44105</c:v>
                </c:pt>
                <c:pt idx="97">
                  <c:v>44136</c:v>
                </c:pt>
                <c:pt idx="98">
                  <c:v>44166</c:v>
                </c:pt>
                <c:pt idx="99">
                  <c:v>44197</c:v>
                </c:pt>
                <c:pt idx="100">
                  <c:v>44228</c:v>
                </c:pt>
                <c:pt idx="101">
                  <c:v>44256</c:v>
                </c:pt>
                <c:pt idx="102">
                  <c:v>44287</c:v>
                </c:pt>
                <c:pt idx="103">
                  <c:v>44317</c:v>
                </c:pt>
                <c:pt idx="104">
                  <c:v>44348</c:v>
                </c:pt>
                <c:pt idx="105">
                  <c:v>44378</c:v>
                </c:pt>
                <c:pt idx="106">
                  <c:v>44409</c:v>
                </c:pt>
                <c:pt idx="107">
                  <c:v>44440</c:v>
                </c:pt>
                <c:pt idx="108">
                  <c:v>44470</c:v>
                </c:pt>
                <c:pt idx="109">
                  <c:v>44501</c:v>
                </c:pt>
                <c:pt idx="110">
                  <c:v>44531</c:v>
                </c:pt>
                <c:pt idx="111">
                  <c:v>44562</c:v>
                </c:pt>
                <c:pt idx="112">
                  <c:v>44593</c:v>
                </c:pt>
                <c:pt idx="113">
                  <c:v>44621</c:v>
                </c:pt>
                <c:pt idx="114">
                  <c:v>44652</c:v>
                </c:pt>
                <c:pt idx="115">
                  <c:v>44682</c:v>
                </c:pt>
                <c:pt idx="116">
                  <c:v>44713</c:v>
                </c:pt>
                <c:pt idx="117">
                  <c:v>44743</c:v>
                </c:pt>
                <c:pt idx="118">
                  <c:v>44774</c:v>
                </c:pt>
                <c:pt idx="119">
                  <c:v>44805</c:v>
                </c:pt>
                <c:pt idx="120">
                  <c:v>44835</c:v>
                </c:pt>
                <c:pt idx="121">
                  <c:v>44866</c:v>
                </c:pt>
                <c:pt idx="122">
                  <c:v>44896</c:v>
                </c:pt>
                <c:pt idx="123">
                  <c:v>44927</c:v>
                </c:pt>
                <c:pt idx="124">
                  <c:v>44958</c:v>
                </c:pt>
                <c:pt idx="125">
                  <c:v>44986</c:v>
                </c:pt>
                <c:pt idx="126">
                  <c:v>45017</c:v>
                </c:pt>
                <c:pt idx="127">
                  <c:v>45047</c:v>
                </c:pt>
                <c:pt idx="128">
                  <c:v>45078</c:v>
                </c:pt>
                <c:pt idx="129">
                  <c:v>45108</c:v>
                </c:pt>
                <c:pt idx="130">
                  <c:v>45139</c:v>
                </c:pt>
                <c:pt idx="131">
                  <c:v>45170</c:v>
                </c:pt>
                <c:pt idx="132">
                  <c:v>45200</c:v>
                </c:pt>
                <c:pt idx="133">
                  <c:v>45231</c:v>
                </c:pt>
                <c:pt idx="134">
                  <c:v>45261</c:v>
                </c:pt>
                <c:pt idx="135">
                  <c:v>45292</c:v>
                </c:pt>
                <c:pt idx="136">
                  <c:v>45323</c:v>
                </c:pt>
                <c:pt idx="137">
                  <c:v>45352</c:v>
                </c:pt>
                <c:pt idx="138">
                  <c:v>45383</c:v>
                </c:pt>
                <c:pt idx="139">
                  <c:v>45413</c:v>
                </c:pt>
                <c:pt idx="140">
                  <c:v>45444</c:v>
                </c:pt>
                <c:pt idx="141">
                  <c:v>45474</c:v>
                </c:pt>
                <c:pt idx="142">
                  <c:v>45505</c:v>
                </c:pt>
                <c:pt idx="143">
                  <c:v>45536</c:v>
                </c:pt>
                <c:pt idx="144">
                  <c:v>45566</c:v>
                </c:pt>
                <c:pt idx="145">
                  <c:v>45597</c:v>
                </c:pt>
                <c:pt idx="146">
                  <c:v>45627</c:v>
                </c:pt>
                <c:pt idx="147">
                  <c:v>45658</c:v>
                </c:pt>
                <c:pt idx="148">
                  <c:v>45689</c:v>
                </c:pt>
                <c:pt idx="149">
                  <c:v>45718</c:v>
                </c:pt>
                <c:pt idx="150">
                  <c:v>45748</c:v>
                </c:pt>
                <c:pt idx="151">
                  <c:v>45778</c:v>
                </c:pt>
                <c:pt idx="152">
                  <c:v>45809</c:v>
                </c:pt>
                <c:pt idx="153">
                  <c:v>45839</c:v>
                </c:pt>
                <c:pt idx="154">
                  <c:v>45870</c:v>
                </c:pt>
                <c:pt idx="155">
                  <c:v>45901</c:v>
                </c:pt>
                <c:pt idx="156">
                  <c:v>45931</c:v>
                </c:pt>
                <c:pt idx="157">
                  <c:v>45962</c:v>
                </c:pt>
                <c:pt idx="158">
                  <c:v>45992</c:v>
                </c:pt>
                <c:pt idx="159">
                  <c:v>46023</c:v>
                </c:pt>
                <c:pt idx="160">
                  <c:v>46054</c:v>
                </c:pt>
                <c:pt idx="161">
                  <c:v>46082</c:v>
                </c:pt>
              </c:numCache>
            </c:numRef>
          </c:cat>
          <c:val>
            <c:numRef>
              <c:f>'g3'!$E$29:$E$190</c:f>
              <c:numCache>
                <c:formatCode>General</c:formatCode>
                <c:ptCount val="162"/>
                <c:pt idx="60">
                  <c:v>422</c:v>
                </c:pt>
                <c:pt idx="61">
                  <c:v>411</c:v>
                </c:pt>
                <c:pt idx="62">
                  <c:v>400</c:v>
                </c:pt>
                <c:pt idx="63">
                  <c:v>371</c:v>
                </c:pt>
                <c:pt idx="64">
                  <c:v>372</c:v>
                </c:pt>
                <c:pt idx="65">
                  <c:v>376</c:v>
                </c:pt>
                <c:pt idx="66">
                  <c:v>365</c:v>
                </c:pt>
                <c:pt idx="67">
                  <c:v>368</c:v>
                </c:pt>
                <c:pt idx="68">
                  <c:v>361</c:v>
                </c:pt>
                <c:pt idx="69">
                  <c:v>347</c:v>
                </c:pt>
                <c:pt idx="70">
                  <c:v>347</c:v>
                </c:pt>
                <c:pt idx="71">
                  <c:v>347</c:v>
                </c:pt>
                <c:pt idx="72">
                  <c:v>321</c:v>
                </c:pt>
                <c:pt idx="73">
                  <c:v>320</c:v>
                </c:pt>
                <c:pt idx="74">
                  <c:v>314</c:v>
                </c:pt>
                <c:pt idx="75">
                  <c:v>312</c:v>
                </c:pt>
                <c:pt idx="76">
                  <c:v>314</c:v>
                </c:pt>
                <c:pt idx="77">
                  <c:v>314</c:v>
                </c:pt>
                <c:pt idx="78">
                  <c:v>319</c:v>
                </c:pt>
                <c:pt idx="79">
                  <c:v>320</c:v>
                </c:pt>
                <c:pt idx="80">
                  <c:v>321</c:v>
                </c:pt>
                <c:pt idx="81">
                  <c:v>320</c:v>
                </c:pt>
                <c:pt idx="82">
                  <c:v>320</c:v>
                </c:pt>
                <c:pt idx="83">
                  <c:v>328</c:v>
                </c:pt>
                <c:pt idx="84">
                  <c:v>332</c:v>
                </c:pt>
                <c:pt idx="85">
                  <c:v>334</c:v>
                </c:pt>
                <c:pt idx="86">
                  <c:v>342</c:v>
                </c:pt>
                <c:pt idx="87">
                  <c:v>360</c:v>
                </c:pt>
                <c:pt idx="88">
                  <c:v>371</c:v>
                </c:pt>
                <c:pt idx="89">
                  <c:v>375</c:v>
                </c:pt>
                <c:pt idx="90">
                  <c:v>379</c:v>
                </c:pt>
                <c:pt idx="91">
                  <c:v>375</c:v>
                </c:pt>
                <c:pt idx="92">
                  <c:v>379</c:v>
                </c:pt>
                <c:pt idx="93">
                  <c:v>378</c:v>
                </c:pt>
                <c:pt idx="94">
                  <c:v>378</c:v>
                </c:pt>
                <c:pt idx="95">
                  <c:v>376</c:v>
                </c:pt>
                <c:pt idx="96">
                  <c:v>381</c:v>
                </c:pt>
                <c:pt idx="97">
                  <c:v>379</c:v>
                </c:pt>
                <c:pt idx="98">
                  <c:v>379</c:v>
                </c:pt>
                <c:pt idx="99">
                  <c:v>388</c:v>
                </c:pt>
                <c:pt idx="100">
                  <c:v>390</c:v>
                </c:pt>
                <c:pt idx="101">
                  <c:v>394</c:v>
                </c:pt>
                <c:pt idx="102">
                  <c:v>395</c:v>
                </c:pt>
                <c:pt idx="103">
                  <c:v>396</c:v>
                </c:pt>
                <c:pt idx="104">
                  <c:v>397</c:v>
                </c:pt>
                <c:pt idx="105">
                  <c:v>400</c:v>
                </c:pt>
                <c:pt idx="106">
                  <c:v>402</c:v>
                </c:pt>
                <c:pt idx="107">
                  <c:v>408</c:v>
                </c:pt>
                <c:pt idx="108">
                  <c:v>416</c:v>
                </c:pt>
                <c:pt idx="109">
                  <c:v>414</c:v>
                </c:pt>
                <c:pt idx="110">
                  <c:v>421</c:v>
                </c:pt>
                <c:pt idx="111">
                  <c:v>433</c:v>
                </c:pt>
                <c:pt idx="112">
                  <c:v>440</c:v>
                </c:pt>
                <c:pt idx="113">
                  <c:v>443</c:v>
                </c:pt>
                <c:pt idx="114">
                  <c:v>446</c:v>
                </c:pt>
                <c:pt idx="115">
                  <c:v>452</c:v>
                </c:pt>
                <c:pt idx="116">
                  <c:v>453</c:v>
                </c:pt>
                <c:pt idx="117">
                  <c:v>473</c:v>
                </c:pt>
                <c:pt idx="118">
                  <c:v>484</c:v>
                </c:pt>
                <c:pt idx="119">
                  <c:v>512</c:v>
                </c:pt>
                <c:pt idx="120">
                  <c:v>586</c:v>
                </c:pt>
                <c:pt idx="121">
                  <c:v>622</c:v>
                </c:pt>
                <c:pt idx="122">
                  <c:v>655</c:v>
                </c:pt>
                <c:pt idx="123">
                  <c:v>773</c:v>
                </c:pt>
                <c:pt idx="124">
                  <c:v>804</c:v>
                </c:pt>
                <c:pt idx="125">
                  <c:v>804</c:v>
                </c:pt>
                <c:pt idx="126">
                  <c:v>812</c:v>
                </c:pt>
                <c:pt idx="127">
                  <c:v>814</c:v>
                </c:pt>
                <c:pt idx="128">
                  <c:v>817</c:v>
                </c:pt>
                <c:pt idx="129">
                  <c:v>821</c:v>
                </c:pt>
                <c:pt idx="130">
                  <c:v>819</c:v>
                </c:pt>
                <c:pt idx="131">
                  <c:v>820</c:v>
                </c:pt>
                <c:pt idx="132">
                  <c:v>841</c:v>
                </c:pt>
                <c:pt idx="133">
                  <c:v>854</c:v>
                </c:pt>
                <c:pt idx="134">
                  <c:v>856</c:v>
                </c:pt>
                <c:pt idx="135">
                  <c:v>853</c:v>
                </c:pt>
                <c:pt idx="136">
                  <c:v>837</c:v>
                </c:pt>
                <c:pt idx="137">
                  <c:v>844</c:v>
                </c:pt>
                <c:pt idx="138">
                  <c:v>831</c:v>
                </c:pt>
                <c:pt idx="139">
                  <c:v>827</c:v>
                </c:pt>
                <c:pt idx="140">
                  <c:v>807</c:v>
                </c:pt>
                <c:pt idx="141">
                  <c:v>775</c:v>
                </c:pt>
                <c:pt idx="142">
                  <c:v>787</c:v>
                </c:pt>
                <c:pt idx="143">
                  <c:v>758</c:v>
                </c:pt>
                <c:pt idx="144">
                  <c:v>619</c:v>
                </c:pt>
                <c:pt idx="145">
                  <c:v>599</c:v>
                </c:pt>
                <c:pt idx="146">
                  <c:v>580</c:v>
                </c:pt>
                <c:pt idx="147">
                  <c:v>559</c:v>
                </c:pt>
                <c:pt idx="148">
                  <c:v>541</c:v>
                </c:pt>
                <c:pt idx="149">
                  <c:v>550</c:v>
                </c:pt>
                <c:pt idx="150">
                  <c:v>540</c:v>
                </c:pt>
                <c:pt idx="151">
                  <c:v>540</c:v>
                </c:pt>
                <c:pt idx="152">
                  <c:v>536</c:v>
                </c:pt>
                <c:pt idx="153">
                  <c:v>538</c:v>
                </c:pt>
                <c:pt idx="154">
                  <c:v>536</c:v>
                </c:pt>
                <c:pt idx="155">
                  <c:v>529</c:v>
                </c:pt>
                <c:pt idx="156">
                  <c:v>532</c:v>
                </c:pt>
                <c:pt idx="157">
                  <c:v>525</c:v>
                </c:pt>
                <c:pt idx="158">
                  <c:v>518</c:v>
                </c:pt>
                <c:pt idx="159">
                  <c:v>516</c:v>
                </c:pt>
                <c:pt idx="160">
                  <c:v>513</c:v>
                </c:pt>
                <c:pt idx="161">
                  <c:v>510</c:v>
                </c:pt>
              </c:numCache>
            </c:numRef>
          </c:val>
          <c:smooth val="0"/>
          <c:extLst>
            <c:ext xmlns:c16="http://schemas.microsoft.com/office/drawing/2014/chart" uri="{C3380CC4-5D6E-409C-BE32-E72D297353CC}">
              <c16:uniqueId val="{00000005-3CBB-467C-9831-48C2470E5BD7}"/>
            </c:ext>
          </c:extLst>
        </c:ser>
        <c:dLbls>
          <c:showLegendKey val="0"/>
          <c:showVal val="0"/>
          <c:showCatName val="0"/>
          <c:showSerName val="0"/>
          <c:showPercent val="0"/>
          <c:showBubbleSize val="0"/>
        </c:dLbls>
        <c:smooth val="0"/>
        <c:axId val="802784880"/>
        <c:axId val="1"/>
      </c:lineChart>
      <c:dateAx>
        <c:axId val="802784880"/>
        <c:scaling>
          <c:orientation val="minMax"/>
          <c:max val="46093"/>
          <c:min val="40980"/>
        </c:scaling>
        <c:delete val="0"/>
        <c:axPos val="b"/>
        <c:title>
          <c:tx>
            <c:rich>
              <a:bodyPr/>
              <a:lstStyle/>
              <a:p>
                <a:pPr>
                  <a:defRPr sz="800" b="0" i="0" u="none" strike="noStrike" baseline="0">
                    <a:solidFill>
                      <a:srgbClr val="000000"/>
                    </a:solidFill>
                    <a:latin typeface="Arial"/>
                    <a:ea typeface="Arial"/>
                    <a:cs typeface="Arial"/>
                  </a:defRPr>
                </a:pPr>
                <a:r>
                  <a:rPr lang="fr-FR"/>
                  <a:t>Source : Commission européenne</a:t>
                </a:r>
              </a:p>
            </c:rich>
          </c:tx>
          <c:layout>
            <c:manualLayout>
              <c:xMode val="edge"/>
              <c:yMode val="edge"/>
              <c:x val="0.10843394757535528"/>
              <c:y val="0.94266160615593431"/>
            </c:manualLayout>
          </c:layout>
          <c:overlay val="0"/>
          <c:spPr>
            <a:noFill/>
            <a:ln w="25400">
              <a:noFill/>
            </a:ln>
          </c:spPr>
        </c:title>
        <c:numFmt formatCode="mmmm\-yy" sourceLinked="0"/>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Offset val="100"/>
        <c:baseTimeUnit val="days"/>
        <c:majorUnit val="6"/>
        <c:majorTimeUnit val="months"/>
        <c:minorUnit val="3"/>
        <c:minorTimeUnit val="months"/>
      </c:dateAx>
      <c:valAx>
        <c:axId val="1"/>
        <c:scaling>
          <c:orientation val="minMax"/>
          <c:max val="900"/>
          <c:min val="200"/>
        </c:scaling>
        <c:delete val="0"/>
        <c:axPos val="l"/>
        <c:title>
          <c:tx>
            <c:rich>
              <a:bodyPr/>
              <a:lstStyle/>
              <a:p>
                <a:pPr>
                  <a:defRPr sz="800" b="0" i="0" u="none" strike="noStrike" baseline="0">
                    <a:solidFill>
                      <a:srgbClr val="000000"/>
                    </a:solidFill>
                    <a:latin typeface="Arial"/>
                    <a:ea typeface="Arial"/>
                    <a:cs typeface="Arial"/>
                  </a:defRPr>
                </a:pPr>
                <a:r>
                  <a:rPr lang="fr-FR"/>
                  <a:t>Euro/tonne</a:t>
                </a:r>
              </a:p>
            </c:rich>
          </c:tx>
          <c:layout>
            <c:manualLayout>
              <c:xMode val="edge"/>
              <c:yMode val="edge"/>
              <c:x val="3.0120540993154244E-2"/>
              <c:y val="0.3302755992371156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802784880"/>
        <c:crosses val="autoZero"/>
        <c:crossBetween val="between"/>
      </c:valAx>
      <c:spPr>
        <a:noFill/>
        <a:ln w="12700">
          <a:solidFill>
            <a:srgbClr val="808080"/>
          </a:solidFill>
          <a:prstDash val="solid"/>
        </a:ln>
      </c:spPr>
    </c:plotArea>
    <c:legend>
      <c:legendPos val="r"/>
      <c:layout>
        <c:manualLayout>
          <c:xMode val="edge"/>
          <c:yMode val="edge"/>
          <c:x val="4.8192865589046792E-2"/>
          <c:y val="0.84633122304510899"/>
          <c:w val="0.90562426586083766"/>
          <c:h val="6.65138359574746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xdr:col>
      <xdr:colOff>571500</xdr:colOff>
      <xdr:row>6</xdr:row>
      <xdr:rowOff>47625</xdr:rowOff>
    </xdr:from>
    <xdr:to>
      <xdr:col>8</xdr:col>
      <xdr:colOff>19050</xdr:colOff>
      <xdr:row>23</xdr:row>
      <xdr:rowOff>104775</xdr:rowOff>
    </xdr:to>
    <xdr:graphicFrame macro="">
      <xdr:nvGraphicFramePr>
        <xdr:cNvPr id="6148" name="Graphique 4">
          <a:extLst>
            <a:ext uri="{FF2B5EF4-FFF2-40B4-BE49-F238E27FC236}">
              <a16:creationId xmlns:a16="http://schemas.microsoft.com/office/drawing/2014/main" id="{00000000-0008-0000-0000-000004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25</xdr:col>
      <xdr:colOff>620275</xdr:colOff>
      <xdr:row>17</xdr:row>
      <xdr:rowOff>35616</xdr:rowOff>
    </xdr:to>
    <xdr:pic>
      <xdr:nvPicPr>
        <xdr:cNvPr id="4" name="Image 3">
          <a:extLst>
            <a:ext uri="{FF2B5EF4-FFF2-40B4-BE49-F238E27FC236}">
              <a16:creationId xmlns:a16="http://schemas.microsoft.com/office/drawing/2014/main" id="{5DE0DB14-2038-4903-9C77-A5C44D0074D4}"/>
            </a:ext>
          </a:extLst>
        </xdr:cNvPr>
        <xdr:cNvPicPr>
          <a:picLocks noChangeAspect="1"/>
        </xdr:cNvPicPr>
      </xdr:nvPicPr>
      <xdr:blipFill>
        <a:blip xmlns:r="http://schemas.openxmlformats.org/officeDocument/2006/relationships" r:embed="rId1"/>
        <a:stretch>
          <a:fillRect/>
        </a:stretch>
      </xdr:blipFill>
      <xdr:spPr>
        <a:xfrm>
          <a:off x="11371385" y="0"/>
          <a:ext cx="8240275" cy="32008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28575</xdr:colOff>
      <xdr:row>14</xdr:row>
      <xdr:rowOff>28575</xdr:rowOff>
    </xdr:from>
    <xdr:to>
      <xdr:col>7</xdr:col>
      <xdr:colOff>733425</xdr:colOff>
      <xdr:row>38</xdr:row>
      <xdr:rowOff>133350</xdr:rowOff>
    </xdr:to>
    <xdr:graphicFrame macro="">
      <xdr:nvGraphicFramePr>
        <xdr:cNvPr id="5121" name="Graphique 1">
          <a:extLst>
            <a:ext uri="{FF2B5EF4-FFF2-40B4-BE49-F238E27FC236}">
              <a16:creationId xmlns:a16="http://schemas.microsoft.com/office/drawing/2014/main" id="{00000000-0008-0000-0500-000001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38099</xdr:colOff>
      <xdr:row>5</xdr:row>
      <xdr:rowOff>9525</xdr:rowOff>
    </xdr:from>
    <xdr:to>
      <xdr:col>17</xdr:col>
      <xdr:colOff>104774</xdr:colOff>
      <xdr:row>30</xdr:row>
      <xdr:rowOff>114300</xdr:rowOff>
    </xdr:to>
    <xdr:graphicFrame macro="">
      <xdr:nvGraphicFramePr>
        <xdr:cNvPr id="3073" name="Graphique 1">
          <a:extLst>
            <a:ext uri="{FF2B5EF4-FFF2-40B4-BE49-F238E27FC236}">
              <a16:creationId xmlns:a16="http://schemas.microsoft.com/office/drawing/2014/main" id="{00000000-0008-0000-0600-000001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s://agriculture.ec.europa.eu/data-and-analysis/markets/price-data/price-monitoring-sector/sugar_en?prefLang=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7"/>
  <sheetViews>
    <sheetView workbookViewId="0">
      <pane xSplit="2" topLeftCell="C1" activePane="topRight" state="frozen"/>
      <selection pane="topRight" activeCell="F39" sqref="F39"/>
    </sheetView>
  </sheetViews>
  <sheetFormatPr baseColWidth="10" defaultRowHeight="12.75"/>
  <cols>
    <col min="1" max="1" width="22.42578125" bestFit="1" customWidth="1"/>
    <col min="2" max="2" width="25.85546875" bestFit="1" customWidth="1"/>
    <col min="29" max="29" width="4.5703125" customWidth="1"/>
  </cols>
  <sheetData>
    <row r="1" spans="1:33" ht="12.75" customHeight="1">
      <c r="A1" s="7" t="s">
        <v>17</v>
      </c>
      <c r="B1" s="7" t="s">
        <v>18</v>
      </c>
      <c r="C1" s="7">
        <v>2000</v>
      </c>
      <c r="D1" s="7">
        <v>2001</v>
      </c>
      <c r="E1" s="7">
        <v>2002</v>
      </c>
      <c r="F1" s="7">
        <v>2003</v>
      </c>
      <c r="G1" s="7">
        <v>2004</v>
      </c>
      <c r="H1" s="7">
        <v>2005</v>
      </c>
      <c r="I1" s="7">
        <v>2006</v>
      </c>
      <c r="J1" s="7">
        <v>2007</v>
      </c>
      <c r="K1" s="7">
        <v>2008</v>
      </c>
      <c r="L1" s="7">
        <v>2009</v>
      </c>
      <c r="M1" s="7">
        <v>2010</v>
      </c>
      <c r="N1" s="7">
        <v>2011</v>
      </c>
      <c r="O1" s="7">
        <v>2012</v>
      </c>
      <c r="P1" s="7">
        <v>2013</v>
      </c>
      <c r="Q1" s="7">
        <v>2014</v>
      </c>
      <c r="R1" s="7">
        <v>2015</v>
      </c>
      <c r="S1" s="7">
        <v>2016</v>
      </c>
      <c r="T1" s="7">
        <v>2017</v>
      </c>
      <c r="U1" s="7">
        <v>2018</v>
      </c>
      <c r="V1" s="7">
        <v>2019</v>
      </c>
      <c r="W1" s="7">
        <v>2020</v>
      </c>
      <c r="X1" s="7">
        <v>2021</v>
      </c>
      <c r="Y1" s="7">
        <v>2022</v>
      </c>
      <c r="Z1" s="7">
        <v>2023</v>
      </c>
      <c r="AA1" s="7">
        <v>2024</v>
      </c>
      <c r="AB1" s="7">
        <v>2025</v>
      </c>
      <c r="AC1" s="7"/>
      <c r="AD1" s="177"/>
      <c r="AE1" s="50"/>
      <c r="AF1" s="50"/>
      <c r="AG1" s="50"/>
    </row>
    <row r="2" spans="1:33" ht="12.75" customHeight="1">
      <c r="A2" s="181" t="s">
        <v>19</v>
      </c>
      <c r="B2" s="8" t="s">
        <v>20</v>
      </c>
      <c r="C2" s="12">
        <v>75.966999999999999</v>
      </c>
      <c r="D2" s="12">
        <v>62.555999999999997</v>
      </c>
      <c r="E2" s="12">
        <v>76.423000000000002</v>
      </c>
      <c r="F2" s="12">
        <v>73.352999999999994</v>
      </c>
      <c r="G2" s="12">
        <v>80.061000000000007</v>
      </c>
      <c r="H2" s="12">
        <v>82.296999999999997</v>
      </c>
      <c r="I2" s="12">
        <v>78.739999999999995</v>
      </c>
      <c r="J2" s="12">
        <v>84.525999999999996</v>
      </c>
      <c r="K2" s="12">
        <v>86.823999999999998</v>
      </c>
      <c r="L2" s="12">
        <v>94.082999999999998</v>
      </c>
      <c r="M2" s="12">
        <v>83.062497263030579</v>
      </c>
      <c r="N2" s="12">
        <v>97.00363437869126</v>
      </c>
      <c r="O2" s="12">
        <v>86.438609076986609</v>
      </c>
      <c r="P2" s="12">
        <v>85.455054320472996</v>
      </c>
      <c r="Q2" s="12">
        <v>92.964117162831272</v>
      </c>
      <c r="R2" s="12">
        <v>87.275643976989869</v>
      </c>
      <c r="S2" s="12">
        <v>85.387649643473736</v>
      </c>
      <c r="T2" s="12">
        <v>95.267699487430633</v>
      </c>
      <c r="U2" s="12">
        <v>82.093531147129241</v>
      </c>
      <c r="V2" s="12">
        <v>85.1430218676295</v>
      </c>
      <c r="W2" s="12">
        <v>62.194790428556487</v>
      </c>
      <c r="X2" s="12">
        <v>85.510926314375084</v>
      </c>
      <c r="Y2" s="12">
        <f>+Y3/Y4</f>
        <v>78.42717396446757</v>
      </c>
      <c r="Z2" s="12">
        <f t="shared" ref="Z2:AB2" si="0">+Z3/Z4</f>
        <v>80.389595064220856</v>
      </c>
      <c r="AA2" s="12">
        <f t="shared" si="0"/>
        <v>79.182593432969256</v>
      </c>
      <c r="AB2" s="12">
        <f t="shared" si="0"/>
        <v>89.639731094720787</v>
      </c>
      <c r="AC2" s="12"/>
      <c r="AD2" s="109"/>
      <c r="AE2" s="51"/>
      <c r="AF2" s="51"/>
      <c r="AG2" s="51"/>
    </row>
    <row r="3" spans="1:33" ht="12.75" customHeight="1">
      <c r="A3" s="181"/>
      <c r="B3" s="8" t="s">
        <v>21</v>
      </c>
      <c r="C3" s="12">
        <v>31.1207365</v>
      </c>
      <c r="D3" s="12">
        <v>26.839243600000003</v>
      </c>
      <c r="E3" s="12">
        <v>33.452418199999997</v>
      </c>
      <c r="F3" s="12">
        <v>29.3097037</v>
      </c>
      <c r="G3" s="12">
        <v>30.762608699999998</v>
      </c>
      <c r="H3" s="12">
        <v>31.118168799999999</v>
      </c>
      <c r="I3" s="12">
        <v>29.8451795</v>
      </c>
      <c r="J3" s="12">
        <v>33.197413900000001</v>
      </c>
      <c r="K3" s="12">
        <v>30.294254500000001</v>
      </c>
      <c r="L3" s="12">
        <v>35.126072999999998</v>
      </c>
      <c r="M3" s="12">
        <v>31.865764200000001</v>
      </c>
      <c r="N3" s="12">
        <v>37.9406435</v>
      </c>
      <c r="O3" s="12">
        <v>33.074696500000002</v>
      </c>
      <c r="P3" s="12">
        <v>33.618531099999998</v>
      </c>
      <c r="Q3" s="12">
        <v>37.832212300000002</v>
      </c>
      <c r="R3" s="12">
        <v>33.5901262</v>
      </c>
      <c r="S3" s="12">
        <v>34.571666200000003</v>
      </c>
      <c r="T3" s="12">
        <v>46.298482399999997</v>
      </c>
      <c r="U3" s="12">
        <v>39.876358099999997</v>
      </c>
      <c r="V3" s="12">
        <v>38.012868400000002</v>
      </c>
      <c r="W3" s="12">
        <v>26.1633581</v>
      </c>
      <c r="X3" s="12">
        <v>34.365387599999998</v>
      </c>
      <c r="Y3" s="12">
        <v>31.496745199999999</v>
      </c>
      <c r="Z3" s="12">
        <v>30.580684300000001</v>
      </c>
      <c r="AA3" s="12">
        <v>32.5940893</v>
      </c>
      <c r="AB3" s="12">
        <v>35.6218431</v>
      </c>
      <c r="AC3" s="12"/>
      <c r="AD3" s="109"/>
      <c r="AE3" s="51"/>
      <c r="AF3" s="51"/>
      <c r="AG3" s="51"/>
    </row>
    <row r="4" spans="1:33" ht="12.75" customHeight="1">
      <c r="B4" s="10" t="s">
        <v>22</v>
      </c>
      <c r="C4" s="13">
        <v>0.40966200000000003</v>
      </c>
      <c r="D4" s="13">
        <v>0.42904599999999998</v>
      </c>
      <c r="E4" s="13">
        <v>0.43772499999999998</v>
      </c>
      <c r="F4" s="13">
        <v>0.39957199999999998</v>
      </c>
      <c r="G4" s="13">
        <v>0.38424199999999997</v>
      </c>
      <c r="H4" s="13">
        <v>0.37811899999999998</v>
      </c>
      <c r="I4" s="13">
        <v>0.37903599999999998</v>
      </c>
      <c r="J4" s="13">
        <v>0.39274999999999999</v>
      </c>
      <c r="K4" s="13">
        <v>0.348914</v>
      </c>
      <c r="L4" s="13">
        <v>0.37335299999999999</v>
      </c>
      <c r="M4" s="13">
        <v>0.38363599999999998</v>
      </c>
      <c r="N4" s="13">
        <v>0.39112599999999997</v>
      </c>
      <c r="O4" s="13">
        <v>0.38263799999999998</v>
      </c>
      <c r="P4" s="13">
        <v>0.39340599999999998</v>
      </c>
      <c r="Q4" s="13">
        <v>0.40695500000000001</v>
      </c>
      <c r="R4" s="13">
        <v>0.38487399999999999</v>
      </c>
      <c r="S4" s="13">
        <v>0.40487899999999999</v>
      </c>
      <c r="T4" s="13">
        <v>0.485983</v>
      </c>
      <c r="U4" s="13">
        <v>0.48574299999999998</v>
      </c>
      <c r="V4" s="13">
        <v>0.44645899999999999</v>
      </c>
      <c r="W4" s="13">
        <v>0.42066799999999999</v>
      </c>
      <c r="X4" s="13">
        <v>0.40188299999999999</v>
      </c>
      <c r="Y4" s="13">
        <v>0.40160499999999999</v>
      </c>
      <c r="Z4" s="13">
        <v>0.38040600000000002</v>
      </c>
      <c r="AA4" s="13">
        <v>0.411632</v>
      </c>
      <c r="AB4" s="13">
        <v>0.39738899999999999</v>
      </c>
      <c r="AC4" s="13"/>
      <c r="AD4" s="109"/>
      <c r="AE4" s="51"/>
      <c r="AF4" s="51"/>
      <c r="AG4" s="51"/>
    </row>
    <row r="5" spans="1:33" ht="12.75" customHeight="1">
      <c r="C5" s="12"/>
      <c r="D5" s="12"/>
      <c r="E5" s="12"/>
      <c r="F5" s="12"/>
      <c r="G5" s="12"/>
      <c r="H5" s="12"/>
      <c r="I5" s="12"/>
      <c r="J5" s="12"/>
      <c r="K5" s="12"/>
      <c r="L5" s="12"/>
      <c r="M5" s="12"/>
      <c r="N5" s="12"/>
      <c r="O5" s="12"/>
      <c r="P5" s="12"/>
      <c r="Q5" s="12"/>
      <c r="R5" s="12"/>
      <c r="S5" s="12"/>
      <c r="T5" s="12"/>
    </row>
    <row r="6" spans="1:33" ht="12.75" customHeight="1">
      <c r="C6" s="11"/>
      <c r="D6" s="3"/>
      <c r="E6" s="3"/>
      <c r="F6" s="3"/>
      <c r="G6" s="3"/>
      <c r="H6" s="3"/>
      <c r="I6" s="3"/>
      <c r="J6" s="3"/>
      <c r="K6" s="3"/>
      <c r="L6" s="3"/>
      <c r="M6" s="3"/>
      <c r="N6" s="3"/>
      <c r="O6" s="3"/>
      <c r="P6" s="3"/>
      <c r="Q6" s="3"/>
      <c r="R6" s="3"/>
      <c r="S6" s="3"/>
      <c r="AA6" s="91"/>
    </row>
    <row r="7" spans="1:33">
      <c r="T7" s="9"/>
      <c r="AA7" s="91"/>
    </row>
    <row r="8" spans="1:33">
      <c r="AA8" s="91"/>
    </row>
    <row r="12" spans="1:33">
      <c r="AG12" s="91"/>
    </row>
    <row r="26" spans="1:30">
      <c r="C26">
        <f>+C1</f>
        <v>2000</v>
      </c>
      <c r="D26">
        <f t="shared" ref="D26:AB26" si="1">+D1</f>
        <v>2001</v>
      </c>
      <c r="E26">
        <f t="shared" si="1"/>
        <v>2002</v>
      </c>
      <c r="F26">
        <f t="shared" si="1"/>
        <v>2003</v>
      </c>
      <c r="G26">
        <f t="shared" si="1"/>
        <v>2004</v>
      </c>
      <c r="H26">
        <f t="shared" si="1"/>
        <v>2005</v>
      </c>
      <c r="I26">
        <f t="shared" si="1"/>
        <v>2006</v>
      </c>
      <c r="J26">
        <f t="shared" si="1"/>
        <v>2007</v>
      </c>
      <c r="K26">
        <f t="shared" si="1"/>
        <v>2008</v>
      </c>
      <c r="L26">
        <f t="shared" si="1"/>
        <v>2009</v>
      </c>
      <c r="M26">
        <f t="shared" si="1"/>
        <v>2010</v>
      </c>
      <c r="N26">
        <f t="shared" si="1"/>
        <v>2011</v>
      </c>
      <c r="O26">
        <f t="shared" si="1"/>
        <v>2012</v>
      </c>
      <c r="P26">
        <f t="shared" si="1"/>
        <v>2013</v>
      </c>
      <c r="Q26">
        <f t="shared" si="1"/>
        <v>2014</v>
      </c>
      <c r="R26">
        <f t="shared" si="1"/>
        <v>2015</v>
      </c>
      <c r="S26">
        <f t="shared" si="1"/>
        <v>2016</v>
      </c>
      <c r="T26">
        <f>+T1</f>
        <v>2017</v>
      </c>
      <c r="U26">
        <f t="shared" si="1"/>
        <v>2018</v>
      </c>
      <c r="V26">
        <f t="shared" si="1"/>
        <v>2019</v>
      </c>
      <c r="W26">
        <f t="shared" si="1"/>
        <v>2020</v>
      </c>
      <c r="X26">
        <f t="shared" si="1"/>
        <v>2021</v>
      </c>
      <c r="Y26">
        <f t="shared" si="1"/>
        <v>2022</v>
      </c>
      <c r="Z26">
        <f t="shared" si="1"/>
        <v>2023</v>
      </c>
      <c r="AA26">
        <f t="shared" si="1"/>
        <v>2024</v>
      </c>
      <c r="AB26">
        <f t="shared" si="1"/>
        <v>2025</v>
      </c>
    </row>
    <row r="27" spans="1:30">
      <c r="A27" s="42" t="s">
        <v>19</v>
      </c>
      <c r="B27" s="42" t="s">
        <v>23</v>
      </c>
      <c r="C27">
        <f>C2/$C2*100</f>
        <v>100</v>
      </c>
      <c r="D27" s="3">
        <f>D2/$C2*100</f>
        <v>82.346281938210012</v>
      </c>
      <c r="E27" s="3">
        <f t="shared" ref="E27:T29" si="2">E2/$C2*100</f>
        <v>100.6002606394882</v>
      </c>
      <c r="F27" s="3">
        <f t="shared" si="2"/>
        <v>96.559032211354918</v>
      </c>
      <c r="G27" s="3">
        <f t="shared" si="2"/>
        <v>105.38918214487872</v>
      </c>
      <c r="H27" s="3">
        <f t="shared" si="2"/>
        <v>108.33256545605327</v>
      </c>
      <c r="I27" s="3">
        <f t="shared" si="2"/>
        <v>103.65026919583502</v>
      </c>
      <c r="J27" s="3">
        <f t="shared" si="2"/>
        <v>111.2667342398673</v>
      </c>
      <c r="K27" s="3">
        <f t="shared" si="2"/>
        <v>114.29173193623548</v>
      </c>
      <c r="L27" s="3">
        <f t="shared" si="2"/>
        <v>123.8471968091408</v>
      </c>
      <c r="M27" s="3">
        <f>M2/$C2*100</f>
        <v>109.34023623814365</v>
      </c>
      <c r="N27" s="3">
        <f t="shared" si="2"/>
        <v>127.69180615094878</v>
      </c>
      <c r="O27" s="3">
        <f t="shared" si="2"/>
        <v>113.78441833557547</v>
      </c>
      <c r="P27" s="3">
        <f t="shared" si="2"/>
        <v>112.48970516207433</v>
      </c>
      <c r="Q27" s="3">
        <f t="shared" si="2"/>
        <v>122.37434302108979</v>
      </c>
      <c r="R27" s="3">
        <f t="shared" si="2"/>
        <v>114.88625847669365</v>
      </c>
      <c r="S27" s="3">
        <f t="shared" si="2"/>
        <v>112.40097627058294</v>
      </c>
      <c r="T27" s="3">
        <f t="shared" si="2"/>
        <v>125.40668907213741</v>
      </c>
      <c r="U27" s="3">
        <f t="shared" ref="U27:W27" si="3">U2/$C2*100</f>
        <v>108.06472698293896</v>
      </c>
      <c r="V27" s="3">
        <f t="shared" si="3"/>
        <v>112.07895779434425</v>
      </c>
      <c r="W27" s="3">
        <f t="shared" si="3"/>
        <v>81.870799726929448</v>
      </c>
      <c r="X27" s="3">
        <f t="shared" ref="X27:Z27" si="4">X2/$C2*100</f>
        <v>112.56325287871718</v>
      </c>
      <c r="Y27" s="3">
        <f t="shared" si="4"/>
        <v>103.23847718676211</v>
      </c>
      <c r="Z27" s="3">
        <f t="shared" si="4"/>
        <v>105.8217318891372</v>
      </c>
      <c r="AA27" s="3">
        <f>AA2/$C2*100</f>
        <v>104.23288195264952</v>
      </c>
      <c r="AB27" s="3">
        <f>AB2/$C2*100</f>
        <v>117.99825068084931</v>
      </c>
      <c r="AC27" s="3"/>
      <c r="AD27" s="3"/>
    </row>
    <row r="28" spans="1:30">
      <c r="A28" s="42"/>
      <c r="B28" s="42" t="s">
        <v>24</v>
      </c>
      <c r="C28">
        <f t="shared" ref="C28:R29" si="5">C3/$C3*100</f>
        <v>100</v>
      </c>
      <c r="D28" s="3">
        <f t="shared" si="5"/>
        <v>86.242314991484875</v>
      </c>
      <c r="E28" s="3">
        <f t="shared" si="5"/>
        <v>107.49237313197906</v>
      </c>
      <c r="F28" s="3">
        <f t="shared" si="5"/>
        <v>94.180623585177685</v>
      </c>
      <c r="G28" s="3">
        <f t="shared" si="5"/>
        <v>98.849230962127137</v>
      </c>
      <c r="H28" s="3">
        <f t="shared" si="5"/>
        <v>99.991749231256151</v>
      </c>
      <c r="I28" s="3">
        <f t="shared" si="5"/>
        <v>95.901263454995672</v>
      </c>
      <c r="J28" s="3">
        <f t="shared" si="5"/>
        <v>106.67296996650448</v>
      </c>
      <c r="K28" s="3">
        <f t="shared" si="5"/>
        <v>97.344272363219943</v>
      </c>
      <c r="L28" s="3">
        <f t="shared" si="5"/>
        <v>112.87031397859108</v>
      </c>
      <c r="M28" s="3">
        <f t="shared" si="5"/>
        <v>102.39399122189798</v>
      </c>
      <c r="N28" s="3">
        <f t="shared" si="5"/>
        <v>121.91434961701502</v>
      </c>
      <c r="O28" s="3">
        <f t="shared" si="5"/>
        <v>106.27864318056869</v>
      </c>
      <c r="P28" s="3">
        <f t="shared" si="5"/>
        <v>108.02614231189547</v>
      </c>
      <c r="Q28" s="3">
        <f t="shared" si="5"/>
        <v>121.56592855699286</v>
      </c>
      <c r="R28" s="3">
        <f t="shared" si="5"/>
        <v>107.93486908640482</v>
      </c>
      <c r="S28" s="3">
        <f t="shared" si="2"/>
        <v>111.0888432862121</v>
      </c>
      <c r="T28" s="3">
        <f t="shared" si="2"/>
        <v>148.77052283129609</v>
      </c>
      <c r="U28" s="3">
        <f t="shared" ref="U28:W28" si="6">U3/$C3*100</f>
        <v>128.13436500771761</v>
      </c>
      <c r="V28" s="3">
        <f t="shared" si="6"/>
        <v>122.14642927875438</v>
      </c>
      <c r="W28" s="3">
        <f t="shared" si="6"/>
        <v>84.070497817427935</v>
      </c>
      <c r="X28" s="3">
        <f t="shared" ref="X28:Y28" si="7">X3/$C3*100</f>
        <v>110.4260100014021</v>
      </c>
      <c r="Y28" s="3">
        <f t="shared" si="7"/>
        <v>101.20822558296459</v>
      </c>
      <c r="Z28" s="3">
        <f>Z3/$C3*100</f>
        <v>98.264654822677485</v>
      </c>
      <c r="AA28" s="3">
        <f t="shared" ref="AA28:AB28" si="8">AA3/$C3*100</f>
        <v>104.73431212015178</v>
      </c>
      <c r="AB28" s="3">
        <f t="shared" si="8"/>
        <v>114.4633678576341</v>
      </c>
      <c r="AC28" s="3"/>
      <c r="AD28" s="3"/>
    </row>
    <row r="29" spans="1:30">
      <c r="A29" s="20"/>
      <c r="B29" s="20" t="s">
        <v>57</v>
      </c>
      <c r="C29">
        <f t="shared" si="5"/>
        <v>100</v>
      </c>
      <c r="D29" s="3">
        <f>D4/$C4*100</f>
        <v>104.73170565002367</v>
      </c>
      <c r="E29" s="3">
        <f t="shared" si="2"/>
        <v>106.85028145153808</v>
      </c>
      <c r="F29" s="3">
        <f t="shared" si="2"/>
        <v>97.536993912054314</v>
      </c>
      <c r="G29" s="3">
        <f t="shared" si="2"/>
        <v>93.794884563371738</v>
      </c>
      <c r="H29" s="3">
        <f t="shared" si="2"/>
        <v>92.300237756980124</v>
      </c>
      <c r="I29" s="3">
        <f t="shared" si="2"/>
        <v>92.524080827609083</v>
      </c>
      <c r="J29" s="3">
        <f t="shared" si="2"/>
        <v>95.871718636339224</v>
      </c>
      <c r="K29" s="3">
        <f t="shared" si="2"/>
        <v>85.171189907777617</v>
      </c>
      <c r="L29" s="3">
        <f t="shared" si="2"/>
        <v>91.136839638531271</v>
      </c>
      <c r="M29" s="3">
        <f t="shared" si="2"/>
        <v>93.646957735889586</v>
      </c>
      <c r="N29" s="3">
        <f t="shared" si="2"/>
        <v>95.475294266981052</v>
      </c>
      <c r="O29" s="3">
        <f t="shared" si="2"/>
        <v>93.403342267527862</v>
      </c>
      <c r="P29" s="3">
        <f t="shared" si="2"/>
        <v>96.031850647607044</v>
      </c>
      <c r="Q29" s="3">
        <f t="shared" si="2"/>
        <v>99.339211349844504</v>
      </c>
      <c r="R29" s="3">
        <f>R4/$C4*100</f>
        <v>93.949158086422457</v>
      </c>
      <c r="S29" s="3">
        <f t="shared" si="2"/>
        <v>98.832452119064001</v>
      </c>
      <c r="T29" s="3">
        <f t="shared" si="2"/>
        <v>118.63023663410324</v>
      </c>
      <c r="U29" s="3">
        <f t="shared" ref="U29:W29" si="9">U4/$C4*100</f>
        <v>118.57165175193207</v>
      </c>
      <c r="V29" s="3">
        <f t="shared" si="9"/>
        <v>108.98228295521673</v>
      </c>
      <c r="W29" s="3">
        <f t="shared" si="9"/>
        <v>102.68660505489891</v>
      </c>
      <c r="X29" s="3">
        <f t="shared" ref="X29:AB29" si="10">X4/$C4*100</f>
        <v>98.101117506627418</v>
      </c>
      <c r="Y29" s="3">
        <f t="shared" si="10"/>
        <v>98.033256684779147</v>
      </c>
      <c r="Z29" s="3">
        <f t="shared" si="10"/>
        <v>92.858502863336113</v>
      </c>
      <c r="AA29" s="3">
        <f t="shared" si="10"/>
        <v>100.48088424115488</v>
      </c>
      <c r="AB29" s="3">
        <f t="shared" si="10"/>
        <v>97.004115587972521</v>
      </c>
      <c r="AC29" s="3"/>
      <c r="AD29" s="3"/>
    </row>
    <row r="37" spans="3:3">
      <c r="C37" s="43"/>
    </row>
  </sheetData>
  <mergeCells count="1">
    <mergeCell ref="A2:A3"/>
  </mergeCells>
  <phoneticPr fontId="3" type="noConversion"/>
  <pageMargins left="0.78740157499999996" right="0.78740157499999996" top="0.984251969" bottom="0.984251969" header="0.4921259845" footer="0.4921259845"/>
  <pageSetup paperSize="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0"/>
  <sheetViews>
    <sheetView tabSelected="1" zoomScaleNormal="100" workbookViewId="0">
      <selection activeCell="S13" sqref="S13"/>
    </sheetView>
  </sheetViews>
  <sheetFormatPr baseColWidth="10" defaultRowHeight="12.75"/>
  <cols>
    <col min="1" max="1" width="18.7109375" customWidth="1"/>
    <col min="2" max="2" width="19.140625" hidden="1" customWidth="1"/>
    <col min="3" max="5" width="15.7109375" customWidth="1"/>
    <col min="6" max="6" width="17.5703125" customWidth="1"/>
    <col min="7" max="7" width="12.28515625" customWidth="1"/>
    <col min="13" max="17" width="0" hidden="1" customWidth="1"/>
  </cols>
  <sheetData>
    <row r="1" spans="1:18">
      <c r="A1" s="79"/>
      <c r="B1" s="79"/>
      <c r="C1" s="79"/>
      <c r="D1" s="79"/>
      <c r="E1" s="79"/>
      <c r="F1" s="79"/>
      <c r="P1" s="133" t="s">
        <v>96</v>
      </c>
    </row>
    <row r="2" spans="1:18">
      <c r="A2" s="79"/>
      <c r="B2" s="79"/>
      <c r="C2" s="79"/>
      <c r="D2" s="79"/>
      <c r="E2" s="79"/>
      <c r="F2" s="79"/>
      <c r="P2" s="3"/>
      <c r="Q2" s="20"/>
    </row>
    <row r="3" spans="1:18">
      <c r="A3" s="176" t="s">
        <v>92</v>
      </c>
      <c r="B3" s="176"/>
      <c r="C3" s="176"/>
      <c r="D3" s="176"/>
      <c r="E3" s="176"/>
      <c r="F3" s="176"/>
      <c r="G3" s="104"/>
      <c r="P3" s="163" t="s">
        <v>97</v>
      </c>
      <c r="Q3">
        <v>0.12492300000000001</v>
      </c>
    </row>
    <row r="4" spans="1:18" ht="7.5" customHeight="1" thickBot="1">
      <c r="A4" s="14"/>
      <c r="B4" s="14"/>
      <c r="C4" s="14"/>
      <c r="D4" s="14"/>
      <c r="E4" s="14"/>
      <c r="F4" s="14"/>
      <c r="G4" s="105"/>
      <c r="P4" s="3"/>
      <c r="Q4" s="32"/>
    </row>
    <row r="5" spans="1:18" ht="12.75" customHeight="1">
      <c r="A5" s="16"/>
      <c r="B5" s="57">
        <v>2022</v>
      </c>
      <c r="C5" s="164" t="s">
        <v>68</v>
      </c>
      <c r="D5" s="164" t="s">
        <v>69</v>
      </c>
      <c r="E5" s="164" t="s">
        <v>74</v>
      </c>
      <c r="F5" s="182" t="s">
        <v>99</v>
      </c>
      <c r="Q5" s="3">
        <f>SUM(E7:E9)</f>
        <v>11.795783</v>
      </c>
    </row>
    <row r="6" spans="1:18" ht="23.25" customHeight="1" thickBot="1">
      <c r="A6" s="17"/>
      <c r="B6" s="184" t="s">
        <v>100</v>
      </c>
      <c r="C6" s="185"/>
      <c r="D6" s="185"/>
      <c r="E6" s="186"/>
      <c r="F6" s="183"/>
      <c r="P6" s="3"/>
      <c r="Q6" s="32"/>
    </row>
    <row r="7" spans="1:18" s="10" customFormat="1">
      <c r="A7" s="44" t="s">
        <v>25</v>
      </c>
      <c r="B7" s="55">
        <v>3.9497529999999998</v>
      </c>
      <c r="C7" s="58">
        <v>4.2283578000000004</v>
      </c>
      <c r="D7" s="58">
        <v>4.3796410000000003</v>
      </c>
      <c r="E7" s="58">
        <v>4.737279</v>
      </c>
      <c r="F7" s="66">
        <f>+(E7/D7-1)*100</f>
        <v>8.1659204487308337</v>
      </c>
      <c r="G7" s="106"/>
      <c r="H7" s="180"/>
      <c r="J7" s="20"/>
      <c r="P7" s="135">
        <f>+Q5+E10</f>
        <v>16.495871999999999</v>
      </c>
      <c r="Q7"/>
    </row>
    <row r="8" spans="1:18">
      <c r="A8" s="75" t="s">
        <v>27</v>
      </c>
      <c r="B8" s="67">
        <v>3.9504739999999998</v>
      </c>
      <c r="C8" s="68">
        <v>4.223001107</v>
      </c>
      <c r="D8" s="68">
        <v>4.7084000000000001</v>
      </c>
      <c r="E8" s="68">
        <v>4.482672</v>
      </c>
      <c r="F8" s="69">
        <f>+(E8/D8-1)*100</f>
        <v>-4.7941551270070493</v>
      </c>
      <c r="G8" s="24"/>
      <c r="H8" s="20"/>
      <c r="I8" s="135"/>
      <c r="J8" s="20"/>
      <c r="M8" s="50"/>
      <c r="N8" s="108" t="s">
        <v>89</v>
      </c>
      <c r="O8" s="108" t="s">
        <v>90</v>
      </c>
      <c r="P8" s="50"/>
      <c r="Q8" s="50"/>
      <c r="R8" s="50"/>
    </row>
    <row r="9" spans="1:18" ht="13.5" thickBot="1">
      <c r="A9" s="96" t="s">
        <v>26</v>
      </c>
      <c r="B9" s="97">
        <v>2.0108250000000001</v>
      </c>
      <c r="C9" s="98">
        <v>2.3383669340000002</v>
      </c>
      <c r="D9" s="98">
        <v>2.57900799</v>
      </c>
      <c r="E9" s="98">
        <v>2.5758320000000001</v>
      </c>
      <c r="F9" s="99">
        <f>+(E9/D9-1)*100</f>
        <v>-0.12314773790211841</v>
      </c>
      <c r="G9" s="24"/>
      <c r="H9" s="32"/>
      <c r="I9" s="135"/>
      <c r="J9" s="20"/>
      <c r="M9" s="50" t="s">
        <v>86</v>
      </c>
      <c r="N9" s="50">
        <v>4429</v>
      </c>
      <c r="O9" s="50">
        <v>252</v>
      </c>
      <c r="P9" s="109"/>
      <c r="Q9" s="50"/>
      <c r="R9" s="50"/>
    </row>
    <row r="10" spans="1:18" s="20" customFormat="1" ht="13.5" thickTop="1">
      <c r="A10" s="95" t="s">
        <v>28</v>
      </c>
      <c r="B10" s="56">
        <v>4.5188649999999999</v>
      </c>
      <c r="C10" s="59">
        <f>+C11-(C7+C8+C9)</f>
        <v>4.6114518670000013</v>
      </c>
      <c r="D10" s="59">
        <f t="shared" ref="D10" si="0">+D11-(D7+D8+D9)</f>
        <v>4.7568729300000001</v>
      </c>
      <c r="E10" s="59">
        <f>+E11-(E7+E8+E9)</f>
        <v>4.7000889999999984</v>
      </c>
      <c r="F10" s="60">
        <f>+(E10/D10-1)*100</f>
        <v>-1.1937239198021143</v>
      </c>
      <c r="G10" s="107"/>
      <c r="M10" s="50" t="s">
        <v>77</v>
      </c>
      <c r="N10" s="50">
        <v>6237</v>
      </c>
      <c r="O10" s="50">
        <v>244</v>
      </c>
      <c r="P10" s="109"/>
      <c r="Q10" s="51"/>
      <c r="R10" s="50"/>
    </row>
    <row r="11" spans="1:18" ht="13.5" thickBot="1">
      <c r="A11" s="76" t="s">
        <v>40</v>
      </c>
      <c r="B11" s="70">
        <v>14.429917</v>
      </c>
      <c r="C11" s="71">
        <v>15.401177708000001</v>
      </c>
      <c r="D11" s="71">
        <v>16.423921920000002</v>
      </c>
      <c r="E11" s="71">
        <v>16.495871999999999</v>
      </c>
      <c r="F11" s="173">
        <f>+(E11/D11-1)*100</f>
        <v>0.43808099155890901</v>
      </c>
      <c r="G11" s="24"/>
      <c r="J11" s="20"/>
      <c r="M11" s="50" t="s">
        <v>78</v>
      </c>
      <c r="N11" s="50">
        <v>5092</v>
      </c>
      <c r="O11" s="50">
        <v>193</v>
      </c>
      <c r="P11" s="109"/>
      <c r="Q11" s="51"/>
      <c r="R11" s="50"/>
    </row>
    <row r="12" spans="1:18" ht="15.75" customHeight="1">
      <c r="A12" s="165" t="s">
        <v>101</v>
      </c>
      <c r="B12" s="73"/>
      <c r="C12" s="73"/>
      <c r="D12" s="73"/>
      <c r="E12" s="73"/>
      <c r="F12" s="74"/>
      <c r="M12" s="50" t="s">
        <v>79</v>
      </c>
      <c r="N12" s="50">
        <v>4969</v>
      </c>
      <c r="O12" s="50">
        <v>218</v>
      </c>
      <c r="P12" s="109"/>
      <c r="Q12" s="51"/>
      <c r="R12" s="50"/>
    </row>
    <row r="13" spans="1:18" ht="22.5" customHeight="1">
      <c r="A13" s="187" t="s">
        <v>88</v>
      </c>
      <c r="B13" s="187"/>
      <c r="C13" s="187"/>
      <c r="D13" s="187"/>
      <c r="E13" s="187"/>
      <c r="F13" s="187"/>
      <c r="G13" s="20"/>
      <c r="M13" s="50" t="s">
        <v>80</v>
      </c>
      <c r="N13" s="110">
        <v>3445</v>
      </c>
      <c r="O13" s="110">
        <v>209</v>
      </c>
      <c r="P13" s="109"/>
      <c r="Q13" s="51"/>
      <c r="R13" s="110"/>
    </row>
    <row r="14" spans="1:18" ht="37.5" customHeight="1">
      <c r="G14" s="20"/>
      <c r="M14" s="50" t="s">
        <v>81</v>
      </c>
      <c r="N14" s="50">
        <v>4550</v>
      </c>
      <c r="O14" s="50">
        <v>195</v>
      </c>
      <c r="P14" s="109"/>
      <c r="Q14" s="51"/>
      <c r="R14" s="50"/>
    </row>
    <row r="15" spans="1:18">
      <c r="A15" s="160"/>
      <c r="B15" s="161"/>
      <c r="C15" s="161"/>
      <c r="D15" s="161"/>
      <c r="E15" s="161"/>
      <c r="M15" s="50" t="s">
        <v>82</v>
      </c>
      <c r="N15" s="50">
        <v>3950</v>
      </c>
      <c r="O15" s="50">
        <v>173</v>
      </c>
      <c r="P15" s="109"/>
      <c r="Q15" s="51"/>
      <c r="R15" s="50"/>
    </row>
    <row r="16" spans="1:18">
      <c r="A16" s="160"/>
      <c r="B16" s="162">
        <f>SUM(B7:B8)</f>
        <v>7.9002269999999992</v>
      </c>
      <c r="M16" s="50" t="s">
        <v>83</v>
      </c>
      <c r="N16" s="50">
        <v>4228</v>
      </c>
      <c r="O16" s="50">
        <v>157</v>
      </c>
      <c r="P16" s="109"/>
      <c r="Q16" s="51"/>
      <c r="R16" s="50"/>
    </row>
    <row r="17" spans="1:18">
      <c r="M17" s="50" t="s">
        <v>84</v>
      </c>
      <c r="N17" s="50">
        <v>4380</v>
      </c>
      <c r="O17" s="50">
        <v>141</v>
      </c>
      <c r="P17" s="109">
        <v>176</v>
      </c>
      <c r="Q17" s="51"/>
      <c r="R17" s="50"/>
    </row>
    <row r="18" spans="1:18" ht="12.75" customHeight="1">
      <c r="M18" s="50" t="s">
        <v>85</v>
      </c>
      <c r="N18" s="50">
        <v>4643</v>
      </c>
      <c r="O18" s="50">
        <v>125</v>
      </c>
      <c r="P18" s="109"/>
      <c r="Q18" s="51"/>
      <c r="R18" s="51"/>
    </row>
    <row r="19" spans="1:18">
      <c r="M19" s="50"/>
      <c r="N19" s="50"/>
      <c r="O19" s="50"/>
      <c r="P19" s="50"/>
      <c r="Q19" s="50"/>
      <c r="R19" s="50"/>
    </row>
    <row r="20" spans="1:18">
      <c r="A20" s="20"/>
      <c r="B20" s="20"/>
      <c r="C20" s="20"/>
      <c r="D20" s="20"/>
      <c r="E20" s="20"/>
      <c r="F20" s="20"/>
      <c r="G20" s="20"/>
      <c r="H20" s="21"/>
      <c r="M20" s="50"/>
      <c r="N20" s="111">
        <f t="shared" ref="N20:O28" si="1">+N9/1000</f>
        <v>4.4290000000000003</v>
      </c>
      <c r="O20" s="113">
        <f>+O9/1000</f>
        <v>0.252</v>
      </c>
      <c r="P20" s="50"/>
      <c r="Q20" s="112"/>
      <c r="R20" s="50"/>
    </row>
    <row r="21" spans="1:18">
      <c r="A21" s="20"/>
      <c r="B21" s="20"/>
      <c r="C21" s="20"/>
      <c r="D21" s="20"/>
      <c r="E21" s="20"/>
      <c r="F21" s="20"/>
      <c r="G21" s="20"/>
      <c r="H21" s="21"/>
      <c r="M21" s="50"/>
      <c r="N21" s="111">
        <f>+N10/1000</f>
        <v>6.2370000000000001</v>
      </c>
      <c r="O21" s="113">
        <f t="shared" si="1"/>
        <v>0.24399999999999999</v>
      </c>
      <c r="P21" s="51">
        <f>+N21/N20-1</f>
        <v>0.40821855949424246</v>
      </c>
      <c r="Q21" s="112">
        <f>+O21/O20-1</f>
        <v>-3.1746031746031744E-2</v>
      </c>
      <c r="R21" s="50"/>
    </row>
    <row r="22" spans="1:18">
      <c r="A22" s="20"/>
      <c r="B22" s="20"/>
      <c r="C22" s="20"/>
      <c r="D22" s="20"/>
      <c r="E22" s="20"/>
      <c r="F22" s="20"/>
      <c r="G22" s="20"/>
      <c r="H22" s="21"/>
      <c r="M22" s="50"/>
      <c r="N22" s="111">
        <f t="shared" si="1"/>
        <v>5.0919999999999996</v>
      </c>
      <c r="O22" s="113">
        <f t="shared" si="1"/>
        <v>0.193</v>
      </c>
      <c r="P22" s="51">
        <f t="shared" ref="P22:P28" si="2">+N22/N21-1</f>
        <v>-0.18358185024851703</v>
      </c>
      <c r="Q22" s="112">
        <f t="shared" ref="Q22:Q28" si="3">+O22/O21-1</f>
        <v>-0.20901639344262291</v>
      </c>
      <c r="R22" s="50"/>
    </row>
    <row r="23" spans="1:18">
      <c r="A23" s="20"/>
      <c r="B23" s="20"/>
      <c r="C23" s="20"/>
      <c r="D23" s="20"/>
      <c r="E23" s="20"/>
      <c r="F23" s="20"/>
      <c r="G23" s="20"/>
      <c r="H23" s="21"/>
      <c r="M23" s="50"/>
      <c r="N23" s="111">
        <f t="shared" si="1"/>
        <v>4.9690000000000003</v>
      </c>
      <c r="O23" s="113">
        <f t="shared" si="1"/>
        <v>0.218</v>
      </c>
      <c r="P23" s="51">
        <f t="shared" si="2"/>
        <v>-2.4155538098978635E-2</v>
      </c>
      <c r="Q23" s="112">
        <f t="shared" si="3"/>
        <v>0.1295336787564767</v>
      </c>
      <c r="R23" s="50"/>
    </row>
    <row r="24" spans="1:18">
      <c r="M24" s="50" t="s">
        <v>81</v>
      </c>
      <c r="N24" s="111">
        <f>+N13/1000</f>
        <v>3.4449999999999998</v>
      </c>
      <c r="O24" s="113">
        <f t="shared" si="1"/>
        <v>0.20899999999999999</v>
      </c>
      <c r="P24" s="51">
        <f t="shared" si="2"/>
        <v>-0.30670154960756701</v>
      </c>
      <c r="Q24" s="112">
        <f t="shared" si="3"/>
        <v>-4.1284403669724856E-2</v>
      </c>
      <c r="R24" s="50"/>
    </row>
    <row r="25" spans="1:18">
      <c r="B25" s="18"/>
      <c r="C25" s="18"/>
      <c r="D25" s="18"/>
      <c r="E25" s="18"/>
      <c r="M25" s="50" t="s">
        <v>82</v>
      </c>
      <c r="N25" s="111">
        <f>+N14/1000</f>
        <v>4.55</v>
      </c>
      <c r="O25" s="113">
        <f t="shared" si="1"/>
        <v>0.19500000000000001</v>
      </c>
      <c r="P25" s="51">
        <f t="shared" si="2"/>
        <v>0.320754716981132</v>
      </c>
      <c r="Q25" s="112">
        <f t="shared" si="3"/>
        <v>-6.698564593301426E-2</v>
      </c>
      <c r="R25" s="50"/>
    </row>
    <row r="26" spans="1:18" ht="12.75" customHeight="1">
      <c r="M26" s="50" t="s">
        <v>83</v>
      </c>
      <c r="N26" s="111">
        <f t="shared" si="1"/>
        <v>3.95</v>
      </c>
      <c r="O26" s="113">
        <f>+O15/1000</f>
        <v>0.17299999999999999</v>
      </c>
      <c r="P26" s="51">
        <f t="shared" si="2"/>
        <v>-0.13186813186813184</v>
      </c>
      <c r="Q26" s="112">
        <f t="shared" si="3"/>
        <v>-0.11282051282051286</v>
      </c>
      <c r="R26" s="50"/>
    </row>
    <row r="27" spans="1:18">
      <c r="M27" s="50" t="s">
        <v>84</v>
      </c>
      <c r="N27" s="111">
        <f t="shared" si="1"/>
        <v>4.2279999999999998</v>
      </c>
      <c r="O27" s="113">
        <f t="shared" si="1"/>
        <v>0.157</v>
      </c>
      <c r="P27" s="51">
        <f t="shared" si="2"/>
        <v>7.0379746835443013E-2</v>
      </c>
      <c r="Q27" s="112">
        <f>+O27/O26-1</f>
        <v>-9.2485549132947931E-2</v>
      </c>
      <c r="R27" s="50"/>
    </row>
    <row r="28" spans="1:18">
      <c r="M28" s="50" t="s">
        <v>85</v>
      </c>
      <c r="N28" s="111">
        <f t="shared" si="1"/>
        <v>4.38</v>
      </c>
      <c r="O28" s="113">
        <f t="shared" si="1"/>
        <v>0.14099999999999999</v>
      </c>
      <c r="P28" s="51">
        <f t="shared" si="2"/>
        <v>3.5950804162724781E-2</v>
      </c>
      <c r="Q28" s="112">
        <f t="shared" si="3"/>
        <v>-0.1019108280254778</v>
      </c>
      <c r="R28" s="50"/>
    </row>
    <row r="29" spans="1:18">
      <c r="M29" s="50"/>
      <c r="N29" s="111">
        <f>+N18/1000</f>
        <v>4.6429999999999998</v>
      </c>
      <c r="O29" s="113">
        <f>+O18/1000</f>
        <v>0.125</v>
      </c>
      <c r="P29" s="51">
        <f>+N29/N28-1</f>
        <v>6.0045662100456587E-2</v>
      </c>
      <c r="Q29" s="112">
        <f>+O29/O28-1</f>
        <v>-0.11347517730496448</v>
      </c>
      <c r="R29" s="51">
        <f>+O29/O20-1</f>
        <v>-0.50396825396825395</v>
      </c>
    </row>
    <row r="32" spans="1:18">
      <c r="M32" s="50" t="s">
        <v>83</v>
      </c>
      <c r="N32" s="50">
        <v>3.95</v>
      </c>
      <c r="O32" s="50">
        <v>0.157</v>
      </c>
    </row>
    <row r="33" spans="13:16">
      <c r="M33" s="50" t="s">
        <v>84</v>
      </c>
      <c r="N33" s="50">
        <v>4.2279999999999998</v>
      </c>
      <c r="O33" s="50">
        <v>0.17599999999999999</v>
      </c>
    </row>
    <row r="34" spans="13:16">
      <c r="M34" s="50" t="s">
        <v>85</v>
      </c>
      <c r="N34" s="50">
        <v>4.38</v>
      </c>
      <c r="O34" s="50">
        <v>0.193</v>
      </c>
    </row>
    <row r="35" spans="13:16">
      <c r="M35" s="50"/>
      <c r="N35" s="50"/>
      <c r="O35" s="50">
        <f>+O33/O32-1</f>
        <v>0.12101910828025475</v>
      </c>
    </row>
    <row r="36" spans="13:16">
      <c r="M36" s="50"/>
      <c r="N36" s="50"/>
      <c r="O36" s="50">
        <f>+O34/O33-1</f>
        <v>9.6590909090909172E-2</v>
      </c>
    </row>
    <row r="38" spans="13:16">
      <c r="M38" s="162">
        <f>SUM(C7:C8)</f>
        <v>8.4513589069999995</v>
      </c>
      <c r="N38" s="162">
        <f>SUM(D7:D9)</f>
        <v>11.667048990000001</v>
      </c>
      <c r="O38" s="162">
        <f>SUM(E7:E9)</f>
        <v>11.795783</v>
      </c>
      <c r="P38" s="54"/>
    </row>
    <row r="39" spans="13:16">
      <c r="M39" s="162">
        <f>+C11-M38</f>
        <v>6.949818801000001</v>
      </c>
      <c r="N39" s="162">
        <f>+D11-N38</f>
        <v>4.7568729300000001</v>
      </c>
      <c r="O39" s="162">
        <f>+E11-O38</f>
        <v>4.7000889999999984</v>
      </c>
      <c r="P39" s="54"/>
    </row>
    <row r="40" spans="13:16">
      <c r="N40" s="122"/>
    </row>
  </sheetData>
  <sortState xmlns:xlrd2="http://schemas.microsoft.com/office/spreadsheetml/2017/richdata2" ref="A7:F9">
    <sortCondition descending="1" ref="E7:E9"/>
  </sortState>
  <mergeCells count="3">
    <mergeCell ref="F5:F6"/>
    <mergeCell ref="B6:E6"/>
    <mergeCell ref="A13:F13"/>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22"/>
  <sheetViews>
    <sheetView zoomScale="130" zoomScaleNormal="130" workbookViewId="0">
      <selection activeCell="G21" sqref="G21"/>
    </sheetView>
  </sheetViews>
  <sheetFormatPr baseColWidth="10" defaultRowHeight="12.75"/>
  <cols>
    <col min="1" max="1" width="3.140625" customWidth="1"/>
    <col min="2" max="2" width="18.7109375" customWidth="1"/>
    <col min="3" max="4" width="15.140625" hidden="1" customWidth="1"/>
    <col min="5" max="6" width="15.140625" customWidth="1"/>
    <col min="7" max="7" width="20" customWidth="1"/>
  </cols>
  <sheetData>
    <row r="1" spans="2:14">
      <c r="B1" s="79"/>
      <c r="C1" s="79"/>
      <c r="D1" s="79"/>
      <c r="E1" s="79"/>
      <c r="F1" s="79"/>
      <c r="G1" s="79"/>
    </row>
    <row r="2" spans="2:14">
      <c r="B2" s="79"/>
      <c r="C2" s="79"/>
      <c r="D2" s="79"/>
      <c r="E2" s="79"/>
      <c r="F2" s="79"/>
      <c r="G2" s="79"/>
    </row>
    <row r="3" spans="2:14" ht="13.5" thickBot="1">
      <c r="B3" s="176" t="s">
        <v>71</v>
      </c>
      <c r="C3" s="176"/>
      <c r="D3" s="176"/>
      <c r="E3" s="176"/>
      <c r="F3" s="176"/>
      <c r="G3" s="176"/>
      <c r="H3" s="23"/>
    </row>
    <row r="4" spans="2:14" ht="13.5" thickBot="1">
      <c r="B4" s="100"/>
      <c r="C4" s="26" t="s">
        <v>66</v>
      </c>
      <c r="D4" s="26" t="s">
        <v>68</v>
      </c>
      <c r="E4" s="26" t="s">
        <v>69</v>
      </c>
      <c r="F4" s="26" t="s">
        <v>70</v>
      </c>
      <c r="G4" s="182" t="s">
        <v>99</v>
      </c>
      <c r="H4" s="15"/>
    </row>
    <row r="5" spans="2:14" ht="24" customHeight="1" thickBot="1">
      <c r="B5" s="101"/>
      <c r="C5" s="189" t="s">
        <v>38</v>
      </c>
      <c r="D5" s="190"/>
      <c r="E5" s="80" t="s">
        <v>98</v>
      </c>
      <c r="F5" s="80" t="s">
        <v>98</v>
      </c>
      <c r="G5" s="183"/>
      <c r="H5" s="22"/>
      <c r="J5" s="133"/>
    </row>
    <row r="6" spans="2:14">
      <c r="B6" s="35" t="s">
        <v>31</v>
      </c>
      <c r="C6" s="114">
        <v>0.439</v>
      </c>
      <c r="D6" s="114">
        <v>0.46800000000000003</v>
      </c>
      <c r="E6" s="45">
        <v>0.53</v>
      </c>
      <c r="F6" s="45">
        <v>0.42</v>
      </c>
      <c r="G6" s="143">
        <f>(+F6/E6-1)*100</f>
        <v>-20.754716981132081</v>
      </c>
      <c r="H6" s="22"/>
      <c r="I6" s="38"/>
      <c r="J6" s="38"/>
    </row>
    <row r="7" spans="2:14">
      <c r="B7" s="33" t="s">
        <v>24</v>
      </c>
      <c r="C7" s="115">
        <v>4.1230000000000002</v>
      </c>
      <c r="D7" s="115">
        <v>4.4000000000000004</v>
      </c>
      <c r="E7" s="46">
        <v>4.5199999999999996</v>
      </c>
      <c r="F7" s="46">
        <v>4.8410000000000002</v>
      </c>
      <c r="G7" s="144">
        <f>(+F7/E7-1)*100</f>
        <v>7.1017699115044408</v>
      </c>
      <c r="H7" s="22"/>
      <c r="I7" s="38"/>
      <c r="J7" s="38"/>
    </row>
    <row r="8" spans="2:14">
      <c r="B8" s="36" t="s">
        <v>44</v>
      </c>
      <c r="C8" s="116">
        <v>1.099</v>
      </c>
      <c r="D8" s="116">
        <v>1.028</v>
      </c>
      <c r="E8" s="48">
        <v>1.0760000000000001</v>
      </c>
      <c r="F8" s="48">
        <v>1.075</v>
      </c>
      <c r="G8" s="171">
        <f>(+F8/E8-1)*100</f>
        <v>-9.2936802973986321E-2</v>
      </c>
      <c r="H8" s="22"/>
      <c r="I8" s="38"/>
      <c r="J8" s="38"/>
    </row>
    <row r="9" spans="2:14" ht="12.75" customHeight="1">
      <c r="B9" s="124" t="s">
        <v>55</v>
      </c>
      <c r="C9" s="125">
        <v>0.28699999999999998</v>
      </c>
      <c r="D9" s="125">
        <v>0.28000000000000003</v>
      </c>
      <c r="E9" s="126">
        <v>0.27700000000000002</v>
      </c>
      <c r="F9" s="126">
        <v>0.31</v>
      </c>
      <c r="G9" s="146">
        <f>(+F9/E9-1)*100</f>
        <v>11.913357400722013</v>
      </c>
      <c r="H9" s="22"/>
      <c r="I9" s="38"/>
      <c r="J9" s="38"/>
    </row>
    <row r="10" spans="2:14" ht="12.75" customHeight="1">
      <c r="B10" s="124" t="s">
        <v>91</v>
      </c>
      <c r="C10" s="125"/>
      <c r="D10" s="125"/>
      <c r="E10" s="126">
        <v>0.79900000000000004</v>
      </c>
      <c r="F10" s="126">
        <v>0.76500000000000001</v>
      </c>
      <c r="G10" s="175">
        <f t="shared" ref="G10:G16" si="0">(+F10/E10-1)*100</f>
        <v>-4.2553191489361764</v>
      </c>
      <c r="H10" s="22"/>
      <c r="I10" s="38"/>
      <c r="J10" s="38"/>
    </row>
    <row r="11" spans="2:14" ht="25.5">
      <c r="B11" s="27" t="s">
        <v>32</v>
      </c>
      <c r="C11" s="117">
        <f>SUM(C6:C8)</f>
        <v>5.6610000000000005</v>
      </c>
      <c r="D11" s="117">
        <f>SUM(D6:D8)</f>
        <v>5.8960000000000008</v>
      </c>
      <c r="E11" s="82">
        <f>SUM(E6:E8)</f>
        <v>6.1259999999999994</v>
      </c>
      <c r="F11" s="82">
        <f>SUM(F6:F8)</f>
        <v>6.3360000000000003</v>
      </c>
      <c r="G11" s="147">
        <f t="shared" si="0"/>
        <v>3.4280117531831689</v>
      </c>
      <c r="H11" s="22"/>
      <c r="I11" s="38"/>
      <c r="J11" s="38"/>
    </row>
    <row r="12" spans="2:14">
      <c r="B12" s="36" t="s">
        <v>33</v>
      </c>
      <c r="C12" s="116">
        <v>2.7040000000000002</v>
      </c>
      <c r="D12" s="116">
        <v>2.75</v>
      </c>
      <c r="E12" s="48">
        <v>2.4969999999999999</v>
      </c>
      <c r="F12" s="48">
        <v>2.6</v>
      </c>
      <c r="G12" s="145">
        <f t="shared" si="0"/>
        <v>4.1249499399279133</v>
      </c>
      <c r="H12" s="132">
        <f>+F12/E12-1</f>
        <v>4.1249499399279133E-2</v>
      </c>
      <c r="I12" s="38"/>
      <c r="J12" s="38"/>
    </row>
    <row r="13" spans="2:14">
      <c r="B13" s="33" t="s">
        <v>43</v>
      </c>
      <c r="C13" s="118">
        <v>2.4889999999999999</v>
      </c>
      <c r="D13" s="118">
        <v>2.4060000000000001</v>
      </c>
      <c r="E13" s="52">
        <v>3.21</v>
      </c>
      <c r="F13" s="52">
        <v>3.306</v>
      </c>
      <c r="G13" s="148">
        <f t="shared" si="0"/>
        <v>2.9906542056074903</v>
      </c>
      <c r="H13" s="132">
        <f t="shared" ref="H13:H14" si="1">+F13/E13-1</f>
        <v>2.9906542056074903E-2</v>
      </c>
      <c r="I13" s="38"/>
      <c r="J13" s="166"/>
      <c r="K13" s="167"/>
      <c r="L13" s="170"/>
      <c r="M13" s="169"/>
      <c r="N13" s="168"/>
    </row>
    <row r="14" spans="2:14" ht="21" customHeight="1">
      <c r="B14" s="127" t="s">
        <v>55</v>
      </c>
      <c r="C14" s="128">
        <v>1.6539999999999999</v>
      </c>
      <c r="D14" s="128">
        <v>1.58</v>
      </c>
      <c r="E14" s="129">
        <v>2.3650000000000002</v>
      </c>
      <c r="F14" s="129">
        <v>2.4550000000000001</v>
      </c>
      <c r="G14" s="149">
        <f t="shared" si="0"/>
        <v>3.8054968287526414</v>
      </c>
      <c r="H14" s="132">
        <f t="shared" si="1"/>
        <v>3.8054968287526414E-2</v>
      </c>
      <c r="I14" s="38"/>
      <c r="J14" s="166"/>
      <c r="K14" s="167"/>
      <c r="L14" s="170"/>
      <c r="M14" s="169"/>
      <c r="N14" s="168"/>
    </row>
    <row r="15" spans="2:14">
      <c r="B15" s="127" t="s">
        <v>91</v>
      </c>
      <c r="C15" s="128">
        <f>+C13-C14</f>
        <v>0.83499999999999996</v>
      </c>
      <c r="D15" s="128">
        <f>+D13-D14</f>
        <v>0.82600000000000007</v>
      </c>
      <c r="E15" s="129">
        <v>0.84499999999999997</v>
      </c>
      <c r="F15" s="129">
        <v>0.85099999999999998</v>
      </c>
      <c r="G15" s="149">
        <f t="shared" si="0"/>
        <v>0.71005917159763232</v>
      </c>
      <c r="H15" s="121"/>
      <c r="I15" s="38"/>
      <c r="J15" s="166"/>
      <c r="K15" s="168"/>
      <c r="L15" s="168"/>
      <c r="M15" s="169"/>
    </row>
    <row r="16" spans="2:14" ht="25.5">
      <c r="B16" s="37" t="s">
        <v>34</v>
      </c>
      <c r="C16" s="119">
        <v>5.1929999999999996</v>
      </c>
      <c r="D16" s="119">
        <v>5.1559999999999997</v>
      </c>
      <c r="E16" s="83">
        <v>5.7069999999999999</v>
      </c>
      <c r="F16" s="83">
        <v>5.9059999999999997</v>
      </c>
      <c r="G16" s="150">
        <f t="shared" si="0"/>
        <v>3.4869458559663613</v>
      </c>
      <c r="H16" s="22"/>
      <c r="I16" s="38"/>
      <c r="J16" s="166"/>
      <c r="K16" s="168"/>
      <c r="L16" s="168"/>
      <c r="M16" s="168"/>
    </row>
    <row r="17" spans="2:11" ht="13.5" thickBot="1">
      <c r="B17" s="34" t="s">
        <v>35</v>
      </c>
      <c r="C17" s="120">
        <v>0.46800000000000003</v>
      </c>
      <c r="D17" s="120">
        <v>0.53</v>
      </c>
      <c r="E17" s="77">
        <v>0.42</v>
      </c>
      <c r="F17" s="77">
        <v>0.43</v>
      </c>
      <c r="G17" s="151">
        <f>(+F17/E17-1)*100</f>
        <v>2.3809523809523725</v>
      </c>
      <c r="H17" s="22"/>
      <c r="I17" s="38"/>
      <c r="J17" s="38"/>
    </row>
    <row r="18" spans="2:11" ht="15.75" customHeight="1">
      <c r="B18" s="134" t="s">
        <v>102</v>
      </c>
      <c r="C18" s="72"/>
      <c r="D18" s="72"/>
      <c r="E18" s="72"/>
      <c r="F18" s="72"/>
      <c r="G18" s="79"/>
      <c r="H18" s="22"/>
    </row>
    <row r="19" spans="2:11" ht="21.75" customHeight="1">
      <c r="B19" s="188" t="s">
        <v>45</v>
      </c>
      <c r="C19" s="188"/>
      <c r="D19" s="188"/>
      <c r="E19" s="188"/>
      <c r="F19" s="188"/>
      <c r="G19" s="188"/>
      <c r="H19" s="22"/>
      <c r="K19" s="135"/>
    </row>
    <row r="20" spans="2:11">
      <c r="B20" s="72" t="s">
        <v>56</v>
      </c>
      <c r="C20" s="79"/>
      <c r="D20" s="79"/>
      <c r="E20" s="172"/>
      <c r="F20" s="172"/>
      <c r="G20" s="79"/>
      <c r="H20" s="22"/>
    </row>
    <row r="22" spans="2:11">
      <c r="E22" s="135"/>
    </row>
  </sheetData>
  <mergeCells count="3">
    <mergeCell ref="B19:G19"/>
    <mergeCell ref="G4:G5"/>
    <mergeCell ref="C5:D5"/>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J23"/>
  <sheetViews>
    <sheetView zoomScale="130" zoomScaleNormal="130" workbookViewId="0">
      <selection activeCell="E25" sqref="E25"/>
    </sheetView>
  </sheetViews>
  <sheetFormatPr baseColWidth="10" defaultRowHeight="12.75"/>
  <cols>
    <col min="2" max="2" width="18.42578125" customWidth="1"/>
    <col min="3" max="4" width="15.140625" hidden="1" customWidth="1"/>
    <col min="5" max="6" width="15.140625" customWidth="1"/>
    <col min="7" max="7" width="18.85546875" customWidth="1"/>
  </cols>
  <sheetData>
    <row r="3" spans="2:10" ht="17.25" customHeight="1">
      <c r="B3" s="192" t="s">
        <v>94</v>
      </c>
      <c r="C3" s="192"/>
      <c r="D3" s="192"/>
      <c r="E3" s="192"/>
      <c r="F3" s="192"/>
      <c r="G3" s="192"/>
      <c r="H3" s="23"/>
    </row>
    <row r="4" spans="2:10" ht="6" customHeight="1" thickBot="1">
      <c r="B4" s="23"/>
      <c r="C4" s="23"/>
      <c r="D4" s="23"/>
      <c r="E4" s="23"/>
      <c r="F4" s="23"/>
      <c r="G4" s="23"/>
      <c r="H4" s="23"/>
    </row>
    <row r="5" spans="2:10" ht="13.5" customHeight="1" thickBot="1">
      <c r="B5" s="14"/>
      <c r="C5" s="26" t="s">
        <v>66</v>
      </c>
      <c r="D5" s="78" t="s">
        <v>67</v>
      </c>
      <c r="E5" s="26" t="s">
        <v>69</v>
      </c>
      <c r="F5" s="26" t="s">
        <v>70</v>
      </c>
      <c r="G5" s="182" t="s">
        <v>99</v>
      </c>
      <c r="H5" s="15"/>
    </row>
    <row r="6" spans="2:10" ht="18.75" customHeight="1" thickBot="1">
      <c r="B6" s="29"/>
      <c r="C6" s="189" t="s">
        <v>38</v>
      </c>
      <c r="D6" s="190"/>
      <c r="E6" s="81" t="s">
        <v>98</v>
      </c>
      <c r="F6" s="81" t="s">
        <v>98</v>
      </c>
      <c r="G6" s="183"/>
      <c r="H6" s="22"/>
    </row>
    <row r="7" spans="2:10">
      <c r="B7" s="35" t="s">
        <v>31</v>
      </c>
      <c r="C7" s="84">
        <v>1.5189999999999999</v>
      </c>
      <c r="D7" s="84">
        <f>+C16</f>
        <v>2.0680000000000001</v>
      </c>
      <c r="E7" s="84">
        <f>+D16</f>
        <v>2.1150000000000002</v>
      </c>
      <c r="F7" s="84">
        <f>+E16</f>
        <v>2.302</v>
      </c>
      <c r="G7" s="136">
        <f>(+F7/E7-1)*100</f>
        <v>8.841607565011822</v>
      </c>
      <c r="H7" s="53"/>
      <c r="I7" s="38"/>
    </row>
    <row r="8" spans="2:10">
      <c r="B8" s="33" t="s">
        <v>24</v>
      </c>
      <c r="C8" s="85">
        <v>14.603</v>
      </c>
      <c r="D8" s="85">
        <v>15.558</v>
      </c>
      <c r="E8" s="85">
        <v>16.555</v>
      </c>
      <c r="F8" s="85">
        <v>16.600000000000001</v>
      </c>
      <c r="G8" s="137">
        <f>(+F8/E8-1)*100</f>
        <v>0.27182120205377913</v>
      </c>
      <c r="H8" s="31"/>
      <c r="I8" s="38"/>
    </row>
    <row r="9" spans="2:10">
      <c r="B9" s="36" t="s">
        <v>44</v>
      </c>
      <c r="C9" s="87">
        <v>3.3450000000000002</v>
      </c>
      <c r="D9" s="87">
        <v>2.1890000000000001</v>
      </c>
      <c r="E9" s="87">
        <v>1.419</v>
      </c>
      <c r="F9" s="87">
        <v>1.63</v>
      </c>
      <c r="G9" s="138">
        <f>(+F9/E9-1)*100</f>
        <v>14.869626497533472</v>
      </c>
      <c r="H9" s="31"/>
      <c r="I9" s="38"/>
    </row>
    <row r="10" spans="2:10" ht="12.75" customHeight="1">
      <c r="B10" s="36" t="s">
        <v>55</v>
      </c>
      <c r="C10" s="87">
        <v>2.5750000000000002</v>
      </c>
      <c r="D10" s="87">
        <v>1.3</v>
      </c>
      <c r="E10" s="87">
        <v>0.624</v>
      </c>
      <c r="F10" s="87">
        <v>0.8</v>
      </c>
      <c r="G10" s="138">
        <f t="shared" ref="G10:G16" si="0">(+F10/E10-1)*100</f>
        <v>28.205128205128215</v>
      </c>
      <c r="H10" s="31"/>
      <c r="I10" s="38"/>
      <c r="J10" s="32"/>
    </row>
    <row r="11" spans="2:10" ht="25.5">
      <c r="B11" s="27" t="s">
        <v>32</v>
      </c>
      <c r="C11" s="82">
        <f>SUM(C7:C9)</f>
        <v>19.466999999999999</v>
      </c>
      <c r="D11" s="82">
        <f t="shared" ref="D11" si="1">SUM(D7:D9)</f>
        <v>19.815000000000001</v>
      </c>
      <c r="E11" s="82">
        <f>SUM(E7:E9)</f>
        <v>20.089000000000002</v>
      </c>
      <c r="F11" s="82">
        <f>SUM(F7:F9)</f>
        <v>20.532</v>
      </c>
      <c r="G11" s="139">
        <f t="shared" si="0"/>
        <v>2.2051869182139416</v>
      </c>
      <c r="H11" s="31"/>
      <c r="J11" s="38"/>
    </row>
    <row r="12" spans="2:10">
      <c r="B12" s="86" t="s">
        <v>33</v>
      </c>
      <c r="C12" s="87">
        <v>14.193</v>
      </c>
      <c r="D12" s="87">
        <v>13.68</v>
      </c>
      <c r="E12" s="87">
        <v>13.675000000000001</v>
      </c>
      <c r="F12" s="87">
        <v>13.85</v>
      </c>
      <c r="G12" s="138">
        <f>(+F12/E12-1)*100</f>
        <v>1.279707495429605</v>
      </c>
      <c r="H12" s="31"/>
      <c r="I12" s="38"/>
      <c r="J12" s="32"/>
    </row>
    <row r="13" spans="2:10">
      <c r="B13" s="33" t="s">
        <v>43</v>
      </c>
      <c r="C13" s="52">
        <v>3.206</v>
      </c>
      <c r="D13" s="52">
        <v>4.0199999999999996</v>
      </c>
      <c r="E13" s="52">
        <v>4.1219999999999999</v>
      </c>
      <c r="F13" s="52">
        <v>4.0999999999999996</v>
      </c>
      <c r="G13" s="140">
        <f t="shared" si="0"/>
        <v>-0.53372149442019179</v>
      </c>
      <c r="H13" s="31"/>
      <c r="I13" s="38"/>
    </row>
    <row r="14" spans="2:10" ht="12.75" customHeight="1">
      <c r="B14" s="33" t="s">
        <v>55</v>
      </c>
      <c r="C14" s="52">
        <v>0.621</v>
      </c>
      <c r="D14" s="52">
        <v>1.6240000000000001</v>
      </c>
      <c r="E14" s="52">
        <v>1.649</v>
      </c>
      <c r="F14" s="174">
        <v>1.55</v>
      </c>
      <c r="G14" s="140">
        <f t="shared" si="0"/>
        <v>-6.0036385688295946</v>
      </c>
      <c r="H14" s="31"/>
      <c r="I14" s="38"/>
    </row>
    <row r="15" spans="2:10" ht="25.5">
      <c r="B15" s="37" t="s">
        <v>34</v>
      </c>
      <c r="C15" s="83">
        <f>SUM(C12:C13)</f>
        <v>17.399000000000001</v>
      </c>
      <c r="D15" s="83">
        <f t="shared" ref="D15" si="2">SUM(D12:D13)</f>
        <v>17.7</v>
      </c>
      <c r="E15" s="83">
        <f>SUM(E12:E13)</f>
        <v>17.797000000000001</v>
      </c>
      <c r="F15" s="83">
        <f>SUM(F12:F13)</f>
        <v>17.95</v>
      </c>
      <c r="G15" s="141">
        <f t="shared" si="0"/>
        <v>0.85969545429003258</v>
      </c>
      <c r="H15" s="31"/>
      <c r="I15" s="38"/>
      <c r="J15" s="32"/>
    </row>
    <row r="16" spans="2:10" ht="13.5" thickBot="1">
      <c r="B16" s="34" t="s">
        <v>35</v>
      </c>
      <c r="C16" s="88">
        <v>2.0680000000000001</v>
      </c>
      <c r="D16" s="88">
        <v>2.1150000000000002</v>
      </c>
      <c r="E16" s="88">
        <v>2.302</v>
      </c>
      <c r="F16" s="88">
        <v>2.5609999999999999</v>
      </c>
      <c r="G16" s="142">
        <f t="shared" si="0"/>
        <v>11.251086012163336</v>
      </c>
      <c r="H16" s="31"/>
      <c r="I16" s="38"/>
      <c r="J16" s="32"/>
    </row>
    <row r="17" spans="2:8" ht="15.75" customHeight="1">
      <c r="B17" s="134" t="s">
        <v>93</v>
      </c>
      <c r="C17" s="72"/>
      <c r="D17" s="72"/>
      <c r="E17" s="72"/>
      <c r="F17" s="72"/>
      <c r="G17" s="79"/>
      <c r="H17" s="22"/>
    </row>
    <row r="18" spans="2:8" ht="22.5" customHeight="1">
      <c r="B18" s="191" t="s">
        <v>42</v>
      </c>
      <c r="C18" s="191"/>
      <c r="D18" s="191"/>
      <c r="E18" s="191"/>
      <c r="F18" s="191"/>
      <c r="G18" s="191"/>
      <c r="H18" s="22"/>
    </row>
    <row r="19" spans="2:8">
      <c r="B19" s="72" t="s">
        <v>56</v>
      </c>
      <c r="C19" s="74"/>
      <c r="D19" s="74"/>
      <c r="E19" s="74"/>
      <c r="F19" s="74"/>
      <c r="G19" s="79"/>
      <c r="H19" s="22"/>
    </row>
    <row r="20" spans="2:8">
      <c r="B20" s="79"/>
      <c r="C20" s="74"/>
      <c r="D20" s="74"/>
      <c r="E20" s="74"/>
      <c r="F20" s="74"/>
      <c r="G20" s="79"/>
    </row>
    <row r="21" spans="2:8">
      <c r="B21" s="79"/>
      <c r="C21" s="79"/>
      <c r="D21" s="79"/>
      <c r="E21" s="79"/>
      <c r="F21" s="79"/>
      <c r="G21" s="79"/>
    </row>
    <row r="23" spans="2:8">
      <c r="C23" s="32"/>
      <c r="D23" s="32"/>
      <c r="E23" s="32"/>
      <c r="F23" s="32"/>
    </row>
  </sheetData>
  <mergeCells count="4">
    <mergeCell ref="B18:G18"/>
    <mergeCell ref="C6:D6"/>
    <mergeCell ref="G5:G6"/>
    <mergeCell ref="B3:G3"/>
  </mergeCells>
  <phoneticPr fontId="3"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K45"/>
  <sheetViews>
    <sheetView workbookViewId="0">
      <selection activeCell="E33" sqref="E33"/>
    </sheetView>
  </sheetViews>
  <sheetFormatPr baseColWidth="10" defaultRowHeight="12.75"/>
  <cols>
    <col min="1" max="1" width="21.85546875" customWidth="1"/>
    <col min="2" max="3" width="19.140625" hidden="1" customWidth="1"/>
    <col min="4" max="5" width="19.140625" customWidth="1"/>
    <col min="6" max="6" width="14.42578125" customWidth="1"/>
    <col min="7" max="7" width="12.28515625" customWidth="1"/>
    <col min="259" max="259" width="39.28515625" bestFit="1" customWidth="1"/>
    <col min="260" max="261" width="19.140625" customWidth="1"/>
    <col min="262" max="262" width="17.28515625" bestFit="1" customWidth="1"/>
    <col min="263" max="263" width="12.28515625" customWidth="1"/>
    <col min="515" max="515" width="39.28515625" bestFit="1" customWidth="1"/>
    <col min="516" max="517" width="19.140625" customWidth="1"/>
    <col min="518" max="518" width="17.28515625" bestFit="1" customWidth="1"/>
    <col min="519" max="519" width="12.28515625" customWidth="1"/>
    <col min="771" max="771" width="39.28515625" bestFit="1" customWidth="1"/>
    <col min="772" max="773" width="19.140625" customWidth="1"/>
    <col min="774" max="774" width="17.28515625" bestFit="1" customWidth="1"/>
    <col min="775" max="775" width="12.28515625" customWidth="1"/>
    <col min="1027" max="1027" width="39.28515625" bestFit="1" customWidth="1"/>
    <col min="1028" max="1029" width="19.140625" customWidth="1"/>
    <col min="1030" max="1030" width="17.28515625" bestFit="1" customWidth="1"/>
    <col min="1031" max="1031" width="12.28515625" customWidth="1"/>
    <col min="1283" max="1283" width="39.28515625" bestFit="1" customWidth="1"/>
    <col min="1284" max="1285" width="19.140625" customWidth="1"/>
    <col min="1286" max="1286" width="17.28515625" bestFit="1" customWidth="1"/>
    <col min="1287" max="1287" width="12.28515625" customWidth="1"/>
    <col min="1539" max="1539" width="39.28515625" bestFit="1" customWidth="1"/>
    <col min="1540" max="1541" width="19.140625" customWidth="1"/>
    <col min="1542" max="1542" width="17.28515625" bestFit="1" customWidth="1"/>
    <col min="1543" max="1543" width="12.28515625" customWidth="1"/>
    <col min="1795" max="1795" width="39.28515625" bestFit="1" customWidth="1"/>
    <col min="1796" max="1797" width="19.140625" customWidth="1"/>
    <col min="1798" max="1798" width="17.28515625" bestFit="1" customWidth="1"/>
    <col min="1799" max="1799" width="12.28515625" customWidth="1"/>
    <col min="2051" max="2051" width="39.28515625" bestFit="1" customWidth="1"/>
    <col min="2052" max="2053" width="19.140625" customWidth="1"/>
    <col min="2054" max="2054" width="17.28515625" bestFit="1" customWidth="1"/>
    <col min="2055" max="2055" width="12.28515625" customWidth="1"/>
    <col min="2307" max="2307" width="39.28515625" bestFit="1" customWidth="1"/>
    <col min="2308" max="2309" width="19.140625" customWidth="1"/>
    <col min="2310" max="2310" width="17.28515625" bestFit="1" customWidth="1"/>
    <col min="2311" max="2311" width="12.28515625" customWidth="1"/>
    <col min="2563" max="2563" width="39.28515625" bestFit="1" customWidth="1"/>
    <col min="2564" max="2565" width="19.140625" customWidth="1"/>
    <col min="2566" max="2566" width="17.28515625" bestFit="1" customWidth="1"/>
    <col min="2567" max="2567" width="12.28515625" customWidth="1"/>
    <col min="2819" max="2819" width="39.28515625" bestFit="1" customWidth="1"/>
    <col min="2820" max="2821" width="19.140625" customWidth="1"/>
    <col min="2822" max="2822" width="17.28515625" bestFit="1" customWidth="1"/>
    <col min="2823" max="2823" width="12.28515625" customWidth="1"/>
    <col min="3075" max="3075" width="39.28515625" bestFit="1" customWidth="1"/>
    <col min="3076" max="3077" width="19.140625" customWidth="1"/>
    <col min="3078" max="3078" width="17.28515625" bestFit="1" customWidth="1"/>
    <col min="3079" max="3079" width="12.28515625" customWidth="1"/>
    <col min="3331" max="3331" width="39.28515625" bestFit="1" customWidth="1"/>
    <col min="3332" max="3333" width="19.140625" customWidth="1"/>
    <col min="3334" max="3334" width="17.28515625" bestFit="1" customWidth="1"/>
    <col min="3335" max="3335" width="12.28515625" customWidth="1"/>
    <col min="3587" max="3587" width="39.28515625" bestFit="1" customWidth="1"/>
    <col min="3588" max="3589" width="19.140625" customWidth="1"/>
    <col min="3590" max="3590" width="17.28515625" bestFit="1" customWidth="1"/>
    <col min="3591" max="3591" width="12.28515625" customWidth="1"/>
    <col min="3843" max="3843" width="39.28515625" bestFit="1" customWidth="1"/>
    <col min="3844" max="3845" width="19.140625" customWidth="1"/>
    <col min="3846" max="3846" width="17.28515625" bestFit="1" customWidth="1"/>
    <col min="3847" max="3847" width="12.28515625" customWidth="1"/>
    <col min="4099" max="4099" width="39.28515625" bestFit="1" customWidth="1"/>
    <col min="4100" max="4101" width="19.140625" customWidth="1"/>
    <col min="4102" max="4102" width="17.28515625" bestFit="1" customWidth="1"/>
    <col min="4103" max="4103" width="12.28515625" customWidth="1"/>
    <col min="4355" max="4355" width="39.28515625" bestFit="1" customWidth="1"/>
    <col min="4356" max="4357" width="19.140625" customWidth="1"/>
    <col min="4358" max="4358" width="17.28515625" bestFit="1" customWidth="1"/>
    <col min="4359" max="4359" width="12.28515625" customWidth="1"/>
    <col min="4611" max="4611" width="39.28515625" bestFit="1" customWidth="1"/>
    <col min="4612" max="4613" width="19.140625" customWidth="1"/>
    <col min="4614" max="4614" width="17.28515625" bestFit="1" customWidth="1"/>
    <col min="4615" max="4615" width="12.28515625" customWidth="1"/>
    <col min="4867" max="4867" width="39.28515625" bestFit="1" customWidth="1"/>
    <col min="4868" max="4869" width="19.140625" customWidth="1"/>
    <col min="4870" max="4870" width="17.28515625" bestFit="1" customWidth="1"/>
    <col min="4871" max="4871" width="12.28515625" customWidth="1"/>
    <col min="5123" max="5123" width="39.28515625" bestFit="1" customWidth="1"/>
    <col min="5124" max="5125" width="19.140625" customWidth="1"/>
    <col min="5126" max="5126" width="17.28515625" bestFit="1" customWidth="1"/>
    <col min="5127" max="5127" width="12.28515625" customWidth="1"/>
    <col min="5379" max="5379" width="39.28515625" bestFit="1" customWidth="1"/>
    <col min="5380" max="5381" width="19.140625" customWidth="1"/>
    <col min="5382" max="5382" width="17.28515625" bestFit="1" customWidth="1"/>
    <col min="5383" max="5383" width="12.28515625" customWidth="1"/>
    <col min="5635" max="5635" width="39.28515625" bestFit="1" customWidth="1"/>
    <col min="5636" max="5637" width="19.140625" customWidth="1"/>
    <col min="5638" max="5638" width="17.28515625" bestFit="1" customWidth="1"/>
    <col min="5639" max="5639" width="12.28515625" customWidth="1"/>
    <col min="5891" max="5891" width="39.28515625" bestFit="1" customWidth="1"/>
    <col min="5892" max="5893" width="19.140625" customWidth="1"/>
    <col min="5894" max="5894" width="17.28515625" bestFit="1" customWidth="1"/>
    <col min="5895" max="5895" width="12.28515625" customWidth="1"/>
    <col min="6147" max="6147" width="39.28515625" bestFit="1" customWidth="1"/>
    <col min="6148" max="6149" width="19.140625" customWidth="1"/>
    <col min="6150" max="6150" width="17.28515625" bestFit="1" customWidth="1"/>
    <col min="6151" max="6151" width="12.28515625" customWidth="1"/>
    <col min="6403" max="6403" width="39.28515625" bestFit="1" customWidth="1"/>
    <col min="6404" max="6405" width="19.140625" customWidth="1"/>
    <col min="6406" max="6406" width="17.28515625" bestFit="1" customWidth="1"/>
    <col min="6407" max="6407" width="12.28515625" customWidth="1"/>
    <col min="6659" max="6659" width="39.28515625" bestFit="1" customWidth="1"/>
    <col min="6660" max="6661" width="19.140625" customWidth="1"/>
    <col min="6662" max="6662" width="17.28515625" bestFit="1" customWidth="1"/>
    <col min="6663" max="6663" width="12.28515625" customWidth="1"/>
    <col min="6915" max="6915" width="39.28515625" bestFit="1" customWidth="1"/>
    <col min="6916" max="6917" width="19.140625" customWidth="1"/>
    <col min="6918" max="6918" width="17.28515625" bestFit="1" customWidth="1"/>
    <col min="6919" max="6919" width="12.28515625" customWidth="1"/>
    <col min="7171" max="7171" width="39.28515625" bestFit="1" customWidth="1"/>
    <col min="7172" max="7173" width="19.140625" customWidth="1"/>
    <col min="7174" max="7174" width="17.28515625" bestFit="1" customWidth="1"/>
    <col min="7175" max="7175" width="12.28515625" customWidth="1"/>
    <col min="7427" max="7427" width="39.28515625" bestFit="1" customWidth="1"/>
    <col min="7428" max="7429" width="19.140625" customWidth="1"/>
    <col min="7430" max="7430" width="17.28515625" bestFit="1" customWidth="1"/>
    <col min="7431" max="7431" width="12.28515625" customWidth="1"/>
    <col min="7683" max="7683" width="39.28515625" bestFit="1" customWidth="1"/>
    <col min="7684" max="7685" width="19.140625" customWidth="1"/>
    <col min="7686" max="7686" width="17.28515625" bestFit="1" customWidth="1"/>
    <col min="7687" max="7687" width="12.28515625" customWidth="1"/>
    <col min="7939" max="7939" width="39.28515625" bestFit="1" customWidth="1"/>
    <col min="7940" max="7941" width="19.140625" customWidth="1"/>
    <col min="7942" max="7942" width="17.28515625" bestFit="1" customWidth="1"/>
    <col min="7943" max="7943" width="12.28515625" customWidth="1"/>
    <col min="8195" max="8195" width="39.28515625" bestFit="1" customWidth="1"/>
    <col min="8196" max="8197" width="19.140625" customWidth="1"/>
    <col min="8198" max="8198" width="17.28515625" bestFit="1" customWidth="1"/>
    <col min="8199" max="8199" width="12.28515625" customWidth="1"/>
    <col min="8451" max="8451" width="39.28515625" bestFit="1" customWidth="1"/>
    <col min="8452" max="8453" width="19.140625" customWidth="1"/>
    <col min="8454" max="8454" width="17.28515625" bestFit="1" customWidth="1"/>
    <col min="8455" max="8455" width="12.28515625" customWidth="1"/>
    <col min="8707" max="8707" width="39.28515625" bestFit="1" customWidth="1"/>
    <col min="8708" max="8709" width="19.140625" customWidth="1"/>
    <col min="8710" max="8710" width="17.28515625" bestFit="1" customWidth="1"/>
    <col min="8711" max="8711" width="12.28515625" customWidth="1"/>
    <col min="8963" max="8963" width="39.28515625" bestFit="1" customWidth="1"/>
    <col min="8964" max="8965" width="19.140625" customWidth="1"/>
    <col min="8966" max="8966" width="17.28515625" bestFit="1" customWidth="1"/>
    <col min="8967" max="8967" width="12.28515625" customWidth="1"/>
    <col min="9219" max="9219" width="39.28515625" bestFit="1" customWidth="1"/>
    <col min="9220" max="9221" width="19.140625" customWidth="1"/>
    <col min="9222" max="9222" width="17.28515625" bestFit="1" customWidth="1"/>
    <col min="9223" max="9223" width="12.28515625" customWidth="1"/>
    <col min="9475" max="9475" width="39.28515625" bestFit="1" customWidth="1"/>
    <col min="9476" max="9477" width="19.140625" customWidth="1"/>
    <col min="9478" max="9478" width="17.28515625" bestFit="1" customWidth="1"/>
    <col min="9479" max="9479" width="12.28515625" customWidth="1"/>
    <col min="9731" max="9731" width="39.28515625" bestFit="1" customWidth="1"/>
    <col min="9732" max="9733" width="19.140625" customWidth="1"/>
    <col min="9734" max="9734" width="17.28515625" bestFit="1" customWidth="1"/>
    <col min="9735" max="9735" width="12.28515625" customWidth="1"/>
    <col min="9987" max="9987" width="39.28515625" bestFit="1" customWidth="1"/>
    <col min="9988" max="9989" width="19.140625" customWidth="1"/>
    <col min="9990" max="9990" width="17.28515625" bestFit="1" customWidth="1"/>
    <col min="9991" max="9991" width="12.28515625" customWidth="1"/>
    <col min="10243" max="10243" width="39.28515625" bestFit="1" customWidth="1"/>
    <col min="10244" max="10245" width="19.140625" customWidth="1"/>
    <col min="10246" max="10246" width="17.28515625" bestFit="1" customWidth="1"/>
    <col min="10247" max="10247" width="12.28515625" customWidth="1"/>
    <col min="10499" max="10499" width="39.28515625" bestFit="1" customWidth="1"/>
    <col min="10500" max="10501" width="19.140625" customWidth="1"/>
    <col min="10502" max="10502" width="17.28515625" bestFit="1" customWidth="1"/>
    <col min="10503" max="10503" width="12.28515625" customWidth="1"/>
    <col min="10755" max="10755" width="39.28515625" bestFit="1" customWidth="1"/>
    <col min="10756" max="10757" width="19.140625" customWidth="1"/>
    <col min="10758" max="10758" width="17.28515625" bestFit="1" customWidth="1"/>
    <col min="10759" max="10759" width="12.28515625" customWidth="1"/>
    <col min="11011" max="11011" width="39.28515625" bestFit="1" customWidth="1"/>
    <col min="11012" max="11013" width="19.140625" customWidth="1"/>
    <col min="11014" max="11014" width="17.28515625" bestFit="1" customWidth="1"/>
    <col min="11015" max="11015" width="12.28515625" customWidth="1"/>
    <col min="11267" max="11267" width="39.28515625" bestFit="1" customWidth="1"/>
    <col min="11268" max="11269" width="19.140625" customWidth="1"/>
    <col min="11270" max="11270" width="17.28515625" bestFit="1" customWidth="1"/>
    <col min="11271" max="11271" width="12.28515625" customWidth="1"/>
    <col min="11523" max="11523" width="39.28515625" bestFit="1" customWidth="1"/>
    <col min="11524" max="11525" width="19.140625" customWidth="1"/>
    <col min="11526" max="11526" width="17.28515625" bestFit="1" customWidth="1"/>
    <col min="11527" max="11527" width="12.28515625" customWidth="1"/>
    <col min="11779" max="11779" width="39.28515625" bestFit="1" customWidth="1"/>
    <col min="11780" max="11781" width="19.140625" customWidth="1"/>
    <col min="11782" max="11782" width="17.28515625" bestFit="1" customWidth="1"/>
    <col min="11783" max="11783" width="12.28515625" customWidth="1"/>
    <col min="12035" max="12035" width="39.28515625" bestFit="1" customWidth="1"/>
    <col min="12036" max="12037" width="19.140625" customWidth="1"/>
    <col min="12038" max="12038" width="17.28515625" bestFit="1" customWidth="1"/>
    <col min="12039" max="12039" width="12.28515625" customWidth="1"/>
    <col min="12291" max="12291" width="39.28515625" bestFit="1" customWidth="1"/>
    <col min="12292" max="12293" width="19.140625" customWidth="1"/>
    <col min="12294" max="12294" width="17.28515625" bestFit="1" customWidth="1"/>
    <col min="12295" max="12295" width="12.28515625" customWidth="1"/>
    <col min="12547" max="12547" width="39.28515625" bestFit="1" customWidth="1"/>
    <col min="12548" max="12549" width="19.140625" customWidth="1"/>
    <col min="12550" max="12550" width="17.28515625" bestFit="1" customWidth="1"/>
    <col min="12551" max="12551" width="12.28515625" customWidth="1"/>
    <col min="12803" max="12803" width="39.28515625" bestFit="1" customWidth="1"/>
    <col min="12804" max="12805" width="19.140625" customWidth="1"/>
    <col min="12806" max="12806" width="17.28515625" bestFit="1" customWidth="1"/>
    <col min="12807" max="12807" width="12.28515625" customWidth="1"/>
    <col min="13059" max="13059" width="39.28515625" bestFit="1" customWidth="1"/>
    <col min="13060" max="13061" width="19.140625" customWidth="1"/>
    <col min="13062" max="13062" width="17.28515625" bestFit="1" customWidth="1"/>
    <col min="13063" max="13063" width="12.28515625" customWidth="1"/>
    <col min="13315" max="13315" width="39.28515625" bestFit="1" customWidth="1"/>
    <col min="13316" max="13317" width="19.140625" customWidth="1"/>
    <col min="13318" max="13318" width="17.28515625" bestFit="1" customWidth="1"/>
    <col min="13319" max="13319" width="12.28515625" customWidth="1"/>
    <col min="13571" max="13571" width="39.28515625" bestFit="1" customWidth="1"/>
    <col min="13572" max="13573" width="19.140625" customWidth="1"/>
    <col min="13574" max="13574" width="17.28515625" bestFit="1" customWidth="1"/>
    <col min="13575" max="13575" width="12.28515625" customWidth="1"/>
    <col min="13827" max="13827" width="39.28515625" bestFit="1" customWidth="1"/>
    <col min="13828" max="13829" width="19.140625" customWidth="1"/>
    <col min="13830" max="13830" width="17.28515625" bestFit="1" customWidth="1"/>
    <col min="13831" max="13831" width="12.28515625" customWidth="1"/>
    <col min="14083" max="14083" width="39.28515625" bestFit="1" customWidth="1"/>
    <col min="14084" max="14085" width="19.140625" customWidth="1"/>
    <col min="14086" max="14086" width="17.28515625" bestFit="1" customWidth="1"/>
    <col min="14087" max="14087" width="12.28515625" customWidth="1"/>
    <col min="14339" max="14339" width="39.28515625" bestFit="1" customWidth="1"/>
    <col min="14340" max="14341" width="19.140625" customWidth="1"/>
    <col min="14342" max="14342" width="17.28515625" bestFit="1" customWidth="1"/>
    <col min="14343" max="14343" width="12.28515625" customWidth="1"/>
    <col min="14595" max="14595" width="39.28515625" bestFit="1" customWidth="1"/>
    <col min="14596" max="14597" width="19.140625" customWidth="1"/>
    <col min="14598" max="14598" width="17.28515625" bestFit="1" customWidth="1"/>
    <col min="14599" max="14599" width="12.28515625" customWidth="1"/>
    <col min="14851" max="14851" width="39.28515625" bestFit="1" customWidth="1"/>
    <col min="14852" max="14853" width="19.140625" customWidth="1"/>
    <col min="14854" max="14854" width="17.28515625" bestFit="1" customWidth="1"/>
    <col min="14855" max="14855" width="12.28515625" customWidth="1"/>
    <col min="15107" max="15107" width="39.28515625" bestFit="1" customWidth="1"/>
    <col min="15108" max="15109" width="19.140625" customWidth="1"/>
    <col min="15110" max="15110" width="17.28515625" bestFit="1" customWidth="1"/>
    <col min="15111" max="15111" width="12.28515625" customWidth="1"/>
    <col min="15363" max="15363" width="39.28515625" bestFit="1" customWidth="1"/>
    <col min="15364" max="15365" width="19.140625" customWidth="1"/>
    <col min="15366" max="15366" width="17.28515625" bestFit="1" customWidth="1"/>
    <col min="15367" max="15367" width="12.28515625" customWidth="1"/>
    <col min="15619" max="15619" width="39.28515625" bestFit="1" customWidth="1"/>
    <col min="15620" max="15621" width="19.140625" customWidth="1"/>
    <col min="15622" max="15622" width="17.28515625" bestFit="1" customWidth="1"/>
    <col min="15623" max="15623" width="12.28515625" customWidth="1"/>
    <col min="15875" max="15875" width="39.28515625" bestFit="1" customWidth="1"/>
    <col min="15876" max="15877" width="19.140625" customWidth="1"/>
    <col min="15878" max="15878" width="17.28515625" bestFit="1" customWidth="1"/>
    <col min="15879" max="15879" width="12.28515625" customWidth="1"/>
    <col min="16131" max="16131" width="39.28515625" bestFit="1" customWidth="1"/>
    <col min="16132" max="16133" width="19.140625" customWidth="1"/>
    <col min="16134" max="16134" width="17.28515625" bestFit="1" customWidth="1"/>
    <col min="16135" max="16135" width="12.28515625" customWidth="1"/>
  </cols>
  <sheetData>
    <row r="3" spans="1:11">
      <c r="A3" s="23" t="s">
        <v>72</v>
      </c>
      <c r="B3" s="23"/>
      <c r="C3" s="23"/>
      <c r="D3" s="23"/>
      <c r="E3" s="23"/>
      <c r="F3" s="23"/>
      <c r="G3" s="23"/>
    </row>
    <row r="4" spans="1:11" ht="13.5" thickBot="1">
      <c r="A4" s="14" t="s">
        <v>50</v>
      </c>
      <c r="B4" s="14"/>
      <c r="C4" s="14"/>
      <c r="D4" s="14"/>
      <c r="E4" s="14"/>
      <c r="F4" s="14"/>
      <c r="G4" s="15"/>
    </row>
    <row r="5" spans="1:11" ht="13.5" customHeight="1" thickBot="1">
      <c r="A5" s="16"/>
      <c r="B5" s="26" t="s">
        <v>64</v>
      </c>
      <c r="C5" s="26" t="s">
        <v>65</v>
      </c>
      <c r="D5" s="26" t="s">
        <v>69</v>
      </c>
      <c r="E5" s="26" t="s">
        <v>70</v>
      </c>
      <c r="F5" s="182" t="s">
        <v>95</v>
      </c>
      <c r="G5" s="22"/>
    </row>
    <row r="6" spans="1:11" ht="32.25" customHeight="1" thickBot="1">
      <c r="A6" s="17"/>
      <c r="B6" s="102" t="s">
        <v>53</v>
      </c>
      <c r="C6" s="103"/>
      <c r="D6" s="152" t="s">
        <v>98</v>
      </c>
      <c r="E6" s="153" t="s">
        <v>98</v>
      </c>
      <c r="F6" s="193"/>
      <c r="G6" s="22"/>
    </row>
    <row r="7" spans="1:11" s="20" customFormat="1">
      <c r="A7" s="35" t="s">
        <v>24</v>
      </c>
      <c r="B7" s="45">
        <v>175.47300000000001</v>
      </c>
      <c r="C7" s="45">
        <v>181.095</v>
      </c>
      <c r="D7" s="45">
        <v>176.05600000000001</v>
      </c>
      <c r="E7" s="45">
        <v>181.28700000000001</v>
      </c>
      <c r="F7" s="154">
        <f>+(E7/D7-1)*100</f>
        <v>2.9712137047303022</v>
      </c>
      <c r="G7" s="14"/>
      <c r="H7" s="40"/>
      <c r="I7" s="194"/>
      <c r="J7" s="194"/>
      <c r="K7" s="41"/>
    </row>
    <row r="8" spans="1:11" ht="12.75" customHeight="1">
      <c r="A8" s="33" t="s">
        <v>51</v>
      </c>
      <c r="B8" s="46">
        <v>177.34399999999999</v>
      </c>
      <c r="C8" s="46">
        <v>181.20699999999999</v>
      </c>
      <c r="D8" s="46">
        <v>179.52</v>
      </c>
      <c r="E8" s="46">
        <v>180.06899999999999</v>
      </c>
      <c r="F8" s="155">
        <f>+(E8/D8-1)*100</f>
        <v>0.30581550802137869</v>
      </c>
      <c r="G8" s="14"/>
      <c r="H8" s="40"/>
      <c r="I8" s="194"/>
      <c r="J8" s="194"/>
      <c r="K8" s="41"/>
    </row>
    <row r="9" spans="1:11">
      <c r="A9" s="44" t="s">
        <v>52</v>
      </c>
      <c r="B9" s="47">
        <f>+B7-B8</f>
        <v>-1.8709999999999809</v>
      </c>
      <c r="C9" s="47">
        <f t="shared" ref="C9:E9" si="0">+C7-C8</f>
        <v>-0.11199999999999477</v>
      </c>
      <c r="D9" s="47">
        <f t="shared" si="0"/>
        <v>-3.4639999999999986</v>
      </c>
      <c r="E9" s="47">
        <f t="shared" si="0"/>
        <v>1.2180000000000177</v>
      </c>
      <c r="F9" s="156"/>
      <c r="G9" s="62"/>
      <c r="H9" s="40"/>
      <c r="I9" s="194"/>
      <c r="J9" s="194"/>
      <c r="K9" s="41"/>
    </row>
    <row r="10" spans="1:11">
      <c r="A10" s="33" t="s">
        <v>61</v>
      </c>
      <c r="B10" s="46">
        <v>68.435000000000002</v>
      </c>
      <c r="C10" s="46">
        <v>71.474999999999994</v>
      </c>
      <c r="D10" s="46">
        <v>64.730999999999995</v>
      </c>
      <c r="E10" s="46">
        <v>63.222000000000001</v>
      </c>
      <c r="F10" s="157">
        <f>+(E10/D10-1)*100</f>
        <v>-2.3311859850766892</v>
      </c>
      <c r="G10" s="14"/>
      <c r="H10" s="40"/>
      <c r="I10" s="16"/>
      <c r="J10" s="16"/>
      <c r="K10" s="41"/>
    </row>
    <row r="11" spans="1:11">
      <c r="A11" s="36" t="s">
        <v>62</v>
      </c>
      <c r="B11" s="48">
        <v>68.445999999999998</v>
      </c>
      <c r="C11" s="48">
        <v>71.521000000000001</v>
      </c>
      <c r="D11" s="48">
        <v>64.796000000000006</v>
      </c>
      <c r="E11" s="48">
        <v>64.323999999999998</v>
      </c>
      <c r="F11" s="158">
        <f>+(E11/D11-1)*100</f>
        <v>-0.72844002716218048</v>
      </c>
      <c r="G11" s="14"/>
      <c r="H11" s="40"/>
      <c r="I11" s="16"/>
      <c r="J11" s="16"/>
      <c r="K11" s="41"/>
    </row>
    <row r="12" spans="1:11" ht="13.5" thickBot="1">
      <c r="A12" s="34" t="s">
        <v>63</v>
      </c>
      <c r="B12" s="49">
        <v>96.918999999999997</v>
      </c>
      <c r="C12" s="49">
        <v>96.712999999999994</v>
      </c>
      <c r="D12" s="49">
        <v>93.183999999999997</v>
      </c>
      <c r="E12" s="49">
        <v>93.3</v>
      </c>
      <c r="F12" s="159">
        <f>+(E12/D12-1)*100</f>
        <v>0.12448489010989938</v>
      </c>
      <c r="G12" s="14"/>
      <c r="H12" s="40"/>
      <c r="I12" s="16"/>
      <c r="J12" s="16"/>
      <c r="K12" s="41"/>
    </row>
    <row r="13" spans="1:11" ht="12.75" customHeight="1">
      <c r="A13" s="25" t="s">
        <v>59</v>
      </c>
      <c r="B13" s="14"/>
      <c r="C13" s="25"/>
      <c r="D13" s="25"/>
      <c r="E13" s="25"/>
      <c r="F13" s="22"/>
      <c r="G13" s="22"/>
    </row>
    <row r="14" spans="1:11">
      <c r="A14" s="39"/>
      <c r="B14" s="20"/>
      <c r="C14" s="20"/>
      <c r="D14" s="20"/>
      <c r="E14" s="20"/>
      <c r="F14" s="20"/>
      <c r="G14" s="22"/>
    </row>
    <row r="15" spans="1:11">
      <c r="B15" s="94"/>
      <c r="C15" s="94"/>
      <c r="D15" s="94"/>
      <c r="E15" s="94"/>
      <c r="G15" s="22"/>
    </row>
    <row r="16" spans="1:11">
      <c r="B16" s="61"/>
      <c r="C16" s="61"/>
      <c r="D16" s="61"/>
      <c r="E16" s="61"/>
      <c r="G16" s="22"/>
    </row>
    <row r="17" spans="1:8">
      <c r="B17" s="41"/>
      <c r="F17" s="19"/>
      <c r="G17" s="22"/>
    </row>
    <row r="18" spans="1:8">
      <c r="B18" s="20"/>
      <c r="F18" s="19"/>
      <c r="G18" s="22"/>
    </row>
    <row r="19" spans="1:8" ht="15.75" customHeight="1">
      <c r="A19" s="20"/>
      <c r="B19" s="20"/>
      <c r="C19" s="20"/>
      <c r="D19" s="20"/>
      <c r="E19" s="20"/>
      <c r="F19" s="19"/>
      <c r="G19" s="22"/>
    </row>
    <row r="20" spans="1:8">
      <c r="A20" s="20"/>
      <c r="B20" s="20"/>
      <c r="C20" s="20"/>
      <c r="D20" s="20"/>
      <c r="E20" s="20"/>
      <c r="F20" s="19"/>
      <c r="G20" s="20"/>
    </row>
    <row r="21" spans="1:8">
      <c r="A21" s="20"/>
      <c r="B21" s="20"/>
      <c r="C21" s="20"/>
      <c r="D21" s="20"/>
      <c r="E21" s="20"/>
      <c r="F21" s="19"/>
    </row>
    <row r="22" spans="1:8">
      <c r="A22" s="19"/>
      <c r="B22" s="20"/>
      <c r="C22" s="19"/>
      <c r="D22" s="19"/>
      <c r="E22" s="19"/>
      <c r="F22" s="20"/>
    </row>
    <row r="23" spans="1:8">
      <c r="A23" s="20"/>
      <c r="B23" s="20"/>
      <c r="C23" s="20"/>
      <c r="D23" s="20"/>
      <c r="E23" s="20"/>
      <c r="F23" s="20"/>
      <c r="G23" s="19"/>
      <c r="H23" s="24"/>
    </row>
    <row r="24" spans="1:8">
      <c r="A24" s="20"/>
      <c r="B24" s="20"/>
      <c r="C24" s="20"/>
      <c r="D24" s="20"/>
      <c r="E24" s="20"/>
      <c r="F24" s="20"/>
      <c r="G24" s="19"/>
      <c r="H24" s="24"/>
    </row>
    <row r="25" spans="1:8">
      <c r="A25" s="20"/>
      <c r="B25" s="20"/>
      <c r="C25" s="19"/>
      <c r="D25" s="19"/>
      <c r="E25" s="19"/>
      <c r="F25" s="20"/>
      <c r="G25" s="19"/>
      <c r="H25" s="21"/>
    </row>
    <row r="26" spans="1:8">
      <c r="A26" s="20"/>
      <c r="B26" s="20"/>
      <c r="C26" s="20"/>
      <c r="D26" s="20"/>
      <c r="E26" s="20"/>
      <c r="F26" s="20"/>
      <c r="G26" s="20"/>
      <c r="H26" s="21"/>
    </row>
    <row r="27" spans="1:8">
      <c r="A27" s="20"/>
      <c r="B27" s="20"/>
      <c r="C27" s="19"/>
      <c r="D27" s="19"/>
      <c r="E27" s="19"/>
      <c r="F27" s="20"/>
      <c r="G27" s="20"/>
      <c r="H27" s="21"/>
    </row>
    <row r="28" spans="1:8">
      <c r="A28" s="20"/>
      <c r="B28" s="20"/>
      <c r="C28" s="20"/>
      <c r="D28" s="20"/>
      <c r="E28" s="20"/>
      <c r="F28" s="20"/>
      <c r="G28" s="20"/>
      <c r="H28" s="21"/>
    </row>
    <row r="29" spans="1:8">
      <c r="A29" s="20"/>
      <c r="B29" s="20"/>
      <c r="C29" s="20"/>
      <c r="D29" s="20"/>
      <c r="E29" s="20"/>
      <c r="F29" s="20"/>
      <c r="G29" s="20"/>
      <c r="H29" s="21"/>
    </row>
    <row r="30" spans="1:8">
      <c r="A30" s="20"/>
      <c r="B30" s="20"/>
      <c r="C30" s="20"/>
      <c r="D30" s="20"/>
      <c r="E30" s="20"/>
      <c r="F30" s="20"/>
      <c r="G30" s="20"/>
      <c r="H30" s="21"/>
    </row>
    <row r="31" spans="1:8">
      <c r="A31" s="20"/>
      <c r="B31" s="20"/>
      <c r="C31" s="20"/>
      <c r="D31" s="20"/>
      <c r="E31" s="20"/>
      <c r="F31" s="20"/>
      <c r="G31" s="20"/>
      <c r="H31" s="21"/>
    </row>
    <row r="32" spans="1:8">
      <c r="A32" s="20"/>
      <c r="B32" s="20"/>
      <c r="C32" s="20"/>
      <c r="D32" s="20"/>
      <c r="E32" s="20"/>
      <c r="F32" s="20"/>
      <c r="G32" s="20"/>
      <c r="H32" s="21"/>
    </row>
    <row r="33" spans="1:8">
      <c r="A33" s="19"/>
      <c r="B33" s="20"/>
      <c r="C33" s="19"/>
      <c r="D33" s="19"/>
      <c r="E33" s="19"/>
      <c r="F33" s="20"/>
      <c r="G33" s="20"/>
      <c r="H33" s="21"/>
    </row>
    <row r="34" spans="1:8">
      <c r="A34" s="20"/>
      <c r="B34" s="20"/>
      <c r="C34" s="20"/>
      <c r="D34" s="20"/>
      <c r="E34" s="20"/>
      <c r="F34" s="20"/>
      <c r="G34" s="20"/>
      <c r="H34" s="21"/>
    </row>
    <row r="35" spans="1:8">
      <c r="A35" s="20"/>
      <c r="B35" s="20"/>
      <c r="C35" s="20"/>
      <c r="D35" s="20"/>
      <c r="E35" s="20"/>
      <c r="F35" s="20"/>
      <c r="G35" s="20"/>
      <c r="H35" s="21"/>
    </row>
    <row r="36" spans="1:8">
      <c r="A36" s="20"/>
      <c r="B36" s="20"/>
      <c r="C36" s="20"/>
      <c r="D36" s="20"/>
      <c r="E36" s="20"/>
      <c r="F36" s="20"/>
      <c r="G36" s="20"/>
      <c r="H36" s="21"/>
    </row>
    <row r="37" spans="1:8">
      <c r="A37" s="20"/>
      <c r="B37" s="20"/>
      <c r="C37" s="20"/>
      <c r="D37" s="20"/>
      <c r="E37" s="20"/>
      <c r="F37" s="20"/>
      <c r="G37" s="20"/>
      <c r="H37" s="21"/>
    </row>
    <row r="38" spans="1:8">
      <c r="A38" s="20"/>
      <c r="B38" s="20"/>
      <c r="C38" s="20"/>
      <c r="D38" s="20"/>
      <c r="E38" s="20"/>
      <c r="F38" s="20"/>
      <c r="G38" s="20"/>
      <c r="H38" s="21"/>
    </row>
    <row r="39" spans="1:8">
      <c r="A39" s="20"/>
      <c r="B39" s="20"/>
      <c r="C39" s="20"/>
      <c r="D39" s="20"/>
      <c r="E39" s="20"/>
      <c r="F39" s="20"/>
      <c r="G39" s="20"/>
      <c r="H39" s="21"/>
    </row>
    <row r="40" spans="1:8">
      <c r="G40" s="20"/>
      <c r="H40" s="21"/>
    </row>
    <row r="41" spans="1:8">
      <c r="C41" s="18"/>
      <c r="D41" s="18"/>
      <c r="E41" s="18"/>
      <c r="G41" s="20"/>
      <c r="H41" s="21"/>
    </row>
    <row r="42" spans="1:8">
      <c r="G42" s="20"/>
      <c r="H42" s="21"/>
    </row>
    <row r="43" spans="1:8">
      <c r="G43" s="20"/>
      <c r="H43" s="21"/>
    </row>
    <row r="44" spans="1:8">
      <c r="G44" s="20"/>
      <c r="H44" s="21"/>
    </row>
    <row r="45" spans="1:8">
      <c r="G45" s="20"/>
      <c r="H45" s="21"/>
    </row>
  </sheetData>
  <mergeCells count="4">
    <mergeCell ref="F5:F6"/>
    <mergeCell ref="I7:J7"/>
    <mergeCell ref="I8:J8"/>
    <mergeCell ref="I9:J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X59"/>
  <sheetViews>
    <sheetView workbookViewId="0">
      <pane xSplit="6" ySplit="8" topLeftCell="G9" activePane="bottomRight" state="frozen"/>
      <selection pane="topRight" activeCell="G1" sqref="G1"/>
      <selection pane="bottomLeft" activeCell="A9" sqref="A9"/>
      <selection pane="bottomRight" activeCell="A14" sqref="A14"/>
    </sheetView>
  </sheetViews>
  <sheetFormatPr baseColWidth="10" defaultRowHeight="12.75"/>
  <cols>
    <col min="129" max="129" width="11.42578125" style="89"/>
    <col min="194" max="194" width="12.28515625" bestFit="1" customWidth="1"/>
    <col min="197" max="197" width="11.7109375" bestFit="1" customWidth="1"/>
    <col min="206" max="206" width="12.28515625" bestFit="1" customWidth="1"/>
  </cols>
  <sheetData>
    <row r="2" spans="1:206">
      <c r="B2" s="1"/>
      <c r="C2" s="1"/>
      <c r="D2" s="1"/>
      <c r="E2" s="1"/>
      <c r="F2" s="1"/>
      <c r="G2" s="1"/>
      <c r="H2" s="1"/>
      <c r="I2" s="1"/>
      <c r="J2" s="1"/>
      <c r="K2" s="1"/>
      <c r="L2" s="1"/>
      <c r="M2" s="1"/>
    </row>
    <row r="6" spans="1:206">
      <c r="GG6" s="28">
        <f t="shared" ref="GG6:GL6" si="0">GH6-30</f>
        <v>42829</v>
      </c>
      <c r="GH6" s="28">
        <f t="shared" si="0"/>
        <v>42859</v>
      </c>
      <c r="GI6" s="28">
        <f t="shared" si="0"/>
        <v>42889</v>
      </c>
      <c r="GJ6" s="28">
        <f t="shared" si="0"/>
        <v>42919</v>
      </c>
      <c r="GK6" s="28">
        <f t="shared" si="0"/>
        <v>42949</v>
      </c>
      <c r="GL6" s="28">
        <f t="shared" si="0"/>
        <v>42979</v>
      </c>
      <c r="GM6" s="28">
        <v>43009</v>
      </c>
      <c r="GN6" s="28">
        <f t="shared" ref="GN6:GX6" si="1">GM6+31</f>
        <v>43040</v>
      </c>
      <c r="GO6" s="28">
        <f t="shared" si="1"/>
        <v>43071</v>
      </c>
      <c r="GP6" s="28">
        <f t="shared" si="1"/>
        <v>43102</v>
      </c>
      <c r="GQ6" s="28">
        <f t="shared" si="1"/>
        <v>43133</v>
      </c>
      <c r="GR6" s="28">
        <f t="shared" si="1"/>
        <v>43164</v>
      </c>
      <c r="GS6" s="28">
        <f t="shared" si="1"/>
        <v>43195</v>
      </c>
      <c r="GT6" s="28">
        <f t="shared" si="1"/>
        <v>43226</v>
      </c>
      <c r="GU6" s="28">
        <f t="shared" si="1"/>
        <v>43257</v>
      </c>
      <c r="GV6" s="28">
        <f t="shared" si="1"/>
        <v>43288</v>
      </c>
      <c r="GW6" s="28">
        <f t="shared" si="1"/>
        <v>43319</v>
      </c>
      <c r="GX6" s="28">
        <f t="shared" si="1"/>
        <v>43350</v>
      </c>
    </row>
    <row r="7" spans="1:206">
      <c r="G7" t="s">
        <v>2</v>
      </c>
      <c r="H7" t="s">
        <v>3</v>
      </c>
      <c r="I7" t="s">
        <v>4</v>
      </c>
      <c r="J7" t="s">
        <v>5</v>
      </c>
      <c r="K7" t="s">
        <v>6</v>
      </c>
      <c r="L7" t="s">
        <v>7</v>
      </c>
      <c r="M7" t="s">
        <v>8</v>
      </c>
      <c r="N7" t="s">
        <v>9</v>
      </c>
      <c r="O7" t="s">
        <v>10</v>
      </c>
      <c r="P7" t="s">
        <v>11</v>
      </c>
      <c r="Q7" t="s">
        <v>0</v>
      </c>
      <c r="R7" t="s">
        <v>1</v>
      </c>
      <c r="S7" t="s">
        <v>2</v>
      </c>
      <c r="T7" t="s">
        <v>3</v>
      </c>
      <c r="U7" t="s">
        <v>4</v>
      </c>
      <c r="V7" t="s">
        <v>5</v>
      </c>
      <c r="W7" t="s">
        <v>6</v>
      </c>
      <c r="X7" t="s">
        <v>7</v>
      </c>
      <c r="Y7" t="s">
        <v>8</v>
      </c>
      <c r="Z7" t="s">
        <v>9</v>
      </c>
      <c r="AA7" t="s">
        <v>10</v>
      </c>
      <c r="AB7" t="s">
        <v>11</v>
      </c>
      <c r="AC7" t="s">
        <v>0</v>
      </c>
      <c r="AD7" t="s">
        <v>1</v>
      </c>
      <c r="AE7" t="s">
        <v>2</v>
      </c>
      <c r="AF7" t="s">
        <v>3</v>
      </c>
      <c r="AG7" t="s">
        <v>4</v>
      </c>
      <c r="AH7" t="s">
        <v>5</v>
      </c>
      <c r="AI7" t="s">
        <v>6</v>
      </c>
      <c r="AJ7" t="s">
        <v>7</v>
      </c>
      <c r="AK7" t="s">
        <v>8</v>
      </c>
      <c r="AL7" t="s">
        <v>9</v>
      </c>
      <c r="AM7" t="s">
        <v>10</v>
      </c>
      <c r="AN7" t="s">
        <v>11</v>
      </c>
      <c r="AO7" t="s">
        <v>0</v>
      </c>
      <c r="AP7" t="s">
        <v>1</v>
      </c>
      <c r="AQ7" t="s">
        <v>2</v>
      </c>
      <c r="AR7" t="s">
        <v>3</v>
      </c>
      <c r="AS7" t="s">
        <v>4</v>
      </c>
      <c r="AT7" t="s">
        <v>5</v>
      </c>
      <c r="AU7" t="s">
        <v>6</v>
      </c>
      <c r="AV7" t="s">
        <v>7</v>
      </c>
      <c r="AW7" t="s">
        <v>8</v>
      </c>
      <c r="AX7" t="s">
        <v>9</v>
      </c>
      <c r="AY7" t="s">
        <v>10</v>
      </c>
      <c r="AZ7" t="s">
        <v>11</v>
      </c>
      <c r="BA7" t="s">
        <v>0</v>
      </c>
      <c r="BB7" t="s">
        <v>1</v>
      </c>
      <c r="BC7" t="s">
        <v>2</v>
      </c>
      <c r="BD7" t="s">
        <v>3</v>
      </c>
      <c r="BE7" t="s">
        <v>4</v>
      </c>
      <c r="BF7" t="s">
        <v>5</v>
      </c>
      <c r="BG7" t="s">
        <v>6</v>
      </c>
      <c r="BH7" t="s">
        <v>7</v>
      </c>
      <c r="BI7" t="s">
        <v>8</v>
      </c>
      <c r="BJ7" t="s">
        <v>9</v>
      </c>
      <c r="BK7" t="s">
        <v>10</v>
      </c>
      <c r="BL7" t="s">
        <v>11</v>
      </c>
      <c r="BM7" t="s">
        <v>0</v>
      </c>
      <c r="BN7" t="s">
        <v>1</v>
      </c>
      <c r="BO7" t="s">
        <v>2</v>
      </c>
      <c r="BP7" t="s">
        <v>3</v>
      </c>
      <c r="BQ7" t="s">
        <v>4</v>
      </c>
      <c r="BR7" t="s">
        <v>5</v>
      </c>
      <c r="BS7" t="s">
        <v>6</v>
      </c>
      <c r="BT7" t="s">
        <v>7</v>
      </c>
      <c r="BU7" t="s">
        <v>8</v>
      </c>
      <c r="BV7" t="s">
        <v>9</v>
      </c>
      <c r="BW7" t="s">
        <v>10</v>
      </c>
      <c r="BX7" t="s">
        <v>11</v>
      </c>
      <c r="BY7" t="s">
        <v>0</v>
      </c>
      <c r="BZ7" t="s">
        <v>1</v>
      </c>
      <c r="CA7" t="s">
        <v>2</v>
      </c>
      <c r="CB7" t="s">
        <v>3</v>
      </c>
      <c r="CC7" t="s">
        <v>4</v>
      </c>
      <c r="CD7" t="s">
        <v>5</v>
      </c>
      <c r="CE7" t="s">
        <v>6</v>
      </c>
      <c r="CF7" t="s">
        <v>7</v>
      </c>
      <c r="CG7" t="s">
        <v>8</v>
      </c>
      <c r="CH7" t="s">
        <v>9</v>
      </c>
      <c r="CI7" t="s">
        <v>10</v>
      </c>
      <c r="CJ7" t="s">
        <v>11</v>
      </c>
      <c r="CK7" t="s">
        <v>0</v>
      </c>
      <c r="CL7" t="s">
        <v>1</v>
      </c>
      <c r="CM7" t="s">
        <v>2</v>
      </c>
      <c r="CN7" t="s">
        <v>3</v>
      </c>
      <c r="CO7" t="s">
        <v>4</v>
      </c>
      <c r="CP7" t="s">
        <v>5</v>
      </c>
      <c r="CQ7" t="s">
        <v>6</v>
      </c>
      <c r="CR7" t="s">
        <v>7</v>
      </c>
      <c r="CS7" t="s">
        <v>8</v>
      </c>
      <c r="CT7" t="s">
        <v>9</v>
      </c>
      <c r="CU7" t="s">
        <v>10</v>
      </c>
      <c r="CV7" t="s">
        <v>11</v>
      </c>
      <c r="CW7" t="s">
        <v>0</v>
      </c>
      <c r="CX7" t="s">
        <v>1</v>
      </c>
      <c r="CY7" t="s">
        <v>2</v>
      </c>
      <c r="CZ7" t="s">
        <v>3</v>
      </c>
      <c r="DA7" t="s">
        <v>4</v>
      </c>
      <c r="DB7" t="s">
        <v>5</v>
      </c>
      <c r="DC7" t="s">
        <v>6</v>
      </c>
      <c r="DD7" t="s">
        <v>7</v>
      </c>
      <c r="DE7" t="s">
        <v>8</v>
      </c>
      <c r="DF7" t="s">
        <v>9</v>
      </c>
      <c r="DG7" t="s">
        <v>10</v>
      </c>
      <c r="DH7" t="s">
        <v>11</v>
      </c>
      <c r="DI7" t="s">
        <v>0</v>
      </c>
      <c r="DJ7" t="s">
        <v>1</v>
      </c>
      <c r="DK7" t="s">
        <v>2</v>
      </c>
      <c r="DL7" t="s">
        <v>3</v>
      </c>
      <c r="DM7" t="s">
        <v>4</v>
      </c>
      <c r="DN7" t="s">
        <v>5</v>
      </c>
      <c r="DO7" t="s">
        <v>6</v>
      </c>
      <c r="DP7" t="s">
        <v>7</v>
      </c>
      <c r="DQ7" t="s">
        <v>8</v>
      </c>
      <c r="DR7" t="s">
        <v>9</v>
      </c>
      <c r="DS7" t="s">
        <v>10</v>
      </c>
      <c r="DT7" t="s">
        <v>11</v>
      </c>
      <c r="DU7" t="s">
        <v>0</v>
      </c>
      <c r="DV7" t="s">
        <v>1</v>
      </c>
      <c r="DW7" t="s">
        <v>2</v>
      </c>
      <c r="DX7" t="s">
        <v>3</v>
      </c>
      <c r="DY7" s="133" t="s">
        <v>4</v>
      </c>
      <c r="DZ7" t="s">
        <v>5</v>
      </c>
      <c r="EA7" t="s">
        <v>6</v>
      </c>
      <c r="EB7" t="s">
        <v>7</v>
      </c>
      <c r="EC7" t="s">
        <v>8</v>
      </c>
      <c r="ED7" t="s">
        <v>9</v>
      </c>
      <c r="EE7" t="s">
        <v>10</v>
      </c>
      <c r="EF7" t="s">
        <v>11</v>
      </c>
      <c r="EG7" t="s">
        <v>0</v>
      </c>
      <c r="EH7" t="s">
        <v>1</v>
      </c>
      <c r="EI7" t="s">
        <v>2</v>
      </c>
      <c r="EJ7" t="s">
        <v>3</v>
      </c>
      <c r="EK7" t="s">
        <v>4</v>
      </c>
      <c r="EL7" t="s">
        <v>5</v>
      </c>
      <c r="EM7" t="s">
        <v>6</v>
      </c>
      <c r="EN7" t="s">
        <v>7</v>
      </c>
      <c r="EO7" t="s">
        <v>8</v>
      </c>
      <c r="EP7" t="s">
        <v>9</v>
      </c>
      <c r="EQ7" t="s">
        <v>10</v>
      </c>
      <c r="ER7" t="s">
        <v>11</v>
      </c>
      <c r="ES7" t="s">
        <v>0</v>
      </c>
      <c r="ET7" t="s">
        <v>1</v>
      </c>
      <c r="EU7" t="s">
        <v>2</v>
      </c>
      <c r="EV7" t="s">
        <v>3</v>
      </c>
    </row>
    <row r="8" spans="1:206" s="64" customFormat="1">
      <c r="B8" s="65"/>
      <c r="C8" s="65"/>
      <c r="D8" s="65"/>
      <c r="E8" s="65"/>
      <c r="F8" s="65"/>
      <c r="G8" s="64" t="s">
        <v>12</v>
      </c>
      <c r="S8" s="64" t="s">
        <v>13</v>
      </c>
      <c r="AE8" s="64" t="s">
        <v>14</v>
      </c>
      <c r="AQ8" s="64" t="s">
        <v>15</v>
      </c>
      <c r="BC8" s="64" t="s">
        <v>16</v>
      </c>
      <c r="BO8" s="64" t="s">
        <v>46</v>
      </c>
      <c r="CA8" s="64" t="s">
        <v>47</v>
      </c>
      <c r="CM8" s="64" t="s">
        <v>41</v>
      </c>
      <c r="CY8" s="64" t="s">
        <v>48</v>
      </c>
      <c r="DK8" s="64" t="s">
        <v>58</v>
      </c>
      <c r="DW8" s="64" t="s">
        <v>60</v>
      </c>
      <c r="DY8" s="10"/>
      <c r="EI8" s="64" t="s">
        <v>73</v>
      </c>
      <c r="EU8" s="64" t="s">
        <v>74</v>
      </c>
    </row>
    <row r="9" spans="1:206">
      <c r="A9" t="s">
        <v>49</v>
      </c>
      <c r="B9" s="1"/>
      <c r="C9" s="1"/>
      <c r="D9" s="1"/>
      <c r="E9" s="1"/>
      <c r="F9" s="1"/>
      <c r="G9" s="2">
        <v>340.24</v>
      </c>
      <c r="H9" s="2">
        <v>334.26749999999998</v>
      </c>
      <c r="I9" s="2">
        <v>349.07</v>
      </c>
      <c r="J9" s="2">
        <v>347.7525</v>
      </c>
      <c r="K9" s="2">
        <v>335.74250000000001</v>
      </c>
      <c r="L9" s="2">
        <v>323.88333333333338</v>
      </c>
      <c r="M9" s="2">
        <v>324.32249999999999</v>
      </c>
      <c r="N9" s="2">
        <v>334.96799999999996</v>
      </c>
      <c r="O9" s="2">
        <v>335.67500000000001</v>
      </c>
      <c r="P9" s="2">
        <v>319.23333333333335</v>
      </c>
      <c r="Q9" s="2">
        <v>341.4375</v>
      </c>
      <c r="R9" s="2">
        <v>335.68</v>
      </c>
      <c r="S9" s="2">
        <v>339.5025</v>
      </c>
      <c r="T9" s="2">
        <v>342.33</v>
      </c>
      <c r="U9" s="2">
        <v>324</v>
      </c>
      <c r="V9" s="2">
        <v>309.85750000000002</v>
      </c>
      <c r="W9" s="2">
        <v>324.73250000000002</v>
      </c>
      <c r="X9" s="2">
        <v>305.92</v>
      </c>
      <c r="Y9" s="2">
        <v>309.52499999999998</v>
      </c>
      <c r="Z9" s="2">
        <v>345.41199999999998</v>
      </c>
      <c r="AA9" s="2">
        <v>370.19749999999999</v>
      </c>
      <c r="AB9" s="2">
        <v>376.45333333333332</v>
      </c>
      <c r="AC9" s="2">
        <v>388.3725</v>
      </c>
      <c r="AD9" s="2">
        <v>347.86</v>
      </c>
      <c r="AE9" s="2">
        <v>395.488</v>
      </c>
      <c r="AF9" s="2">
        <v>387.6</v>
      </c>
      <c r="AG9" s="2">
        <v>427.31666666666666</v>
      </c>
      <c r="AH9" s="2">
        <v>470.18199999999996</v>
      </c>
      <c r="AI9" s="2">
        <v>483.64000000000004</v>
      </c>
      <c r="AJ9" s="2">
        <v>480.70666666666665</v>
      </c>
      <c r="AK9" s="2">
        <v>502.63800000000003</v>
      </c>
      <c r="AL9" s="2">
        <v>537.87750000000005</v>
      </c>
      <c r="AM9" s="2">
        <v>507.86500000000001</v>
      </c>
      <c r="AN9" s="2">
        <v>480.62333333333339</v>
      </c>
      <c r="AO9" s="2">
        <v>506.28750000000002</v>
      </c>
      <c r="AP9" s="2">
        <v>512.93499999999995</v>
      </c>
      <c r="AQ9" s="2">
        <v>476.92399999999998</v>
      </c>
      <c r="AR9" s="2">
        <v>432.79500000000002</v>
      </c>
      <c r="AS9" s="2">
        <v>407.07749999999993</v>
      </c>
      <c r="AT9" s="2">
        <v>361.95400000000001</v>
      </c>
      <c r="AU9" s="2">
        <v>348.54249999999996</v>
      </c>
      <c r="AV9" s="2">
        <v>321.49</v>
      </c>
      <c r="AW9" s="2">
        <v>311.15500000000003</v>
      </c>
      <c r="AX9" s="2">
        <v>317.5675</v>
      </c>
      <c r="AY9" s="2">
        <v>330.83800000000002</v>
      </c>
      <c r="AZ9" s="2" t="e">
        <v>#N/A</v>
      </c>
      <c r="BA9" s="2">
        <v>304.46499999999997</v>
      </c>
      <c r="BB9" s="2">
        <v>289.10000000000002</v>
      </c>
      <c r="BC9" s="2">
        <v>289.38400000000001</v>
      </c>
      <c r="BD9" s="2">
        <v>277.72500000000002</v>
      </c>
      <c r="BE9" s="2">
        <v>284.3</v>
      </c>
      <c r="BF9" s="2">
        <v>294.59249999999997</v>
      </c>
      <c r="BG9" s="2">
        <v>283.63249999999999</v>
      </c>
      <c r="BH9" s="2">
        <v>273.36800000000005</v>
      </c>
      <c r="BI9" s="2">
        <v>283.28250000000003</v>
      </c>
      <c r="BJ9" s="2">
        <v>318.41749999999996</v>
      </c>
      <c r="BK9" s="2">
        <v>303.714</v>
      </c>
      <c r="BL9" s="2">
        <v>300.30333333333334</v>
      </c>
      <c r="BM9" s="2">
        <v>299.31399999999996</v>
      </c>
      <c r="BN9" s="2">
        <v>306.67500000000001</v>
      </c>
      <c r="BO9" s="2">
        <v>296.15999999999997</v>
      </c>
      <c r="BP9" s="2">
        <v>298.62399999999997</v>
      </c>
      <c r="BQ9" s="2">
        <v>290.95400000000001</v>
      </c>
      <c r="BR9" s="2">
        <v>295.2475</v>
      </c>
      <c r="BS9" s="2">
        <v>283.02750000000003</v>
      </c>
      <c r="BT9" s="2">
        <v>282.00599999999997</v>
      </c>
      <c r="BU9" s="2">
        <v>291.0575</v>
      </c>
      <c r="BV9" s="2">
        <v>305.69399999999996</v>
      </c>
      <c r="BW9" s="2">
        <v>303.61</v>
      </c>
      <c r="BX9" s="2">
        <v>318.97500000000002</v>
      </c>
      <c r="BY9" s="2">
        <v>347.50799999999998</v>
      </c>
      <c r="BZ9" s="2">
        <v>380.19749999999999</v>
      </c>
      <c r="CA9" s="2">
        <v>322.44749999999999</v>
      </c>
      <c r="CB9" s="2">
        <v>311.61800000000005</v>
      </c>
      <c r="CC9" s="2">
        <v>328.02750000000003</v>
      </c>
      <c r="CD9" s="2">
        <v>333.23500000000001</v>
      </c>
      <c r="CE9" s="2">
        <v>309.74999999999994</v>
      </c>
      <c r="CF9" s="2">
        <v>316.20500000000004</v>
      </c>
      <c r="CG9" s="2">
        <v>307.94749999999999</v>
      </c>
      <c r="CH9" s="2">
        <v>329.34</v>
      </c>
      <c r="CI9" s="2">
        <v>341.01249999999999</v>
      </c>
      <c r="CJ9" s="2">
        <v>334.17599999999999</v>
      </c>
      <c r="CK9" s="2">
        <v>367.8</v>
      </c>
      <c r="CL9" s="2">
        <v>387.32499999999999</v>
      </c>
      <c r="CM9" s="2">
        <v>381.44500000000005</v>
      </c>
      <c r="CN9" s="2">
        <v>370.88399999999996</v>
      </c>
      <c r="CO9" s="2">
        <v>376.87</v>
      </c>
      <c r="CP9" s="2">
        <v>366.0575</v>
      </c>
      <c r="CQ9" s="2">
        <v>374.84199999999998</v>
      </c>
      <c r="CR9" s="2">
        <v>405.9</v>
      </c>
      <c r="CS9" s="2">
        <v>427.41833333333329</v>
      </c>
      <c r="CT9" s="2">
        <v>439.61249999999995</v>
      </c>
      <c r="CU9" s="2">
        <v>452.02499999999998</v>
      </c>
      <c r="CV9" s="2">
        <v>441.07800000000009</v>
      </c>
      <c r="CW9" s="2">
        <v>439.65750000000003</v>
      </c>
      <c r="CX9" s="2">
        <v>439.54250000000002</v>
      </c>
      <c r="CY9" s="2">
        <v>482.54000000000008</v>
      </c>
      <c r="CZ9" s="2">
        <v>502.02499999999998</v>
      </c>
      <c r="DA9" s="2">
        <v>511.60749999999996</v>
      </c>
      <c r="DB9" s="2">
        <v>535.52800000000002</v>
      </c>
      <c r="DC9" s="2">
        <v>546.02</v>
      </c>
      <c r="DD9" s="2">
        <v>539.85799999999995</v>
      </c>
      <c r="DE9" s="2">
        <v>570.27</v>
      </c>
      <c r="DF9" s="2">
        <v>548.04000000000008</v>
      </c>
      <c r="DG9" s="2">
        <v>531.54999999999995</v>
      </c>
      <c r="DH9" s="2">
        <v>520.6</v>
      </c>
      <c r="DI9" s="2">
        <v>545.51749999999993</v>
      </c>
      <c r="DJ9" s="2">
        <v>531.77</v>
      </c>
      <c r="DK9" s="2">
        <v>556.63200000000006</v>
      </c>
      <c r="DL9" s="2">
        <v>632.20499999999993</v>
      </c>
      <c r="DM9" s="2">
        <v>646.58749999999998</v>
      </c>
      <c r="DN9" s="2">
        <v>618.4799999999999</v>
      </c>
      <c r="DO9" s="2">
        <v>616.60250000000008</v>
      </c>
      <c r="DP9" s="2">
        <v>641.6880000000001</v>
      </c>
      <c r="DQ9" s="2">
        <v>690.84749999999997</v>
      </c>
      <c r="DR9" s="2">
        <v>682.35500000000002</v>
      </c>
      <c r="DS9" s="2">
        <v>686.0139999999999</v>
      </c>
      <c r="DT9" s="2">
        <v>567.04999999999995</v>
      </c>
      <c r="DU9" s="2">
        <v>586.04750000000001</v>
      </c>
      <c r="DV9" s="2">
        <v>589.01400000000001</v>
      </c>
      <c r="DW9" s="2">
        <v>577.78</v>
      </c>
      <c r="DX9" s="2">
        <v>561.52250000000004</v>
      </c>
      <c r="DY9" s="179">
        <v>512.5</v>
      </c>
      <c r="DZ9" s="2">
        <v>520.5</v>
      </c>
      <c r="EA9" s="2">
        <v>510</v>
      </c>
      <c r="EB9" s="2">
        <v>474.3</v>
      </c>
      <c r="EC9" s="2">
        <v>498.7</v>
      </c>
      <c r="ED9" s="2">
        <v>523.1</v>
      </c>
      <c r="EE9" s="2">
        <v>522.20000000000005</v>
      </c>
      <c r="EF9" s="2">
        <v>498.8</v>
      </c>
      <c r="EG9" s="2">
        <v>481.2</v>
      </c>
      <c r="EH9" s="2">
        <v>517.9</v>
      </c>
      <c r="EI9" s="2">
        <v>498.3</v>
      </c>
      <c r="EJ9" s="2">
        <v>463.1</v>
      </c>
      <c r="EK9" s="2">
        <v>434.9</v>
      </c>
      <c r="EL9" s="2">
        <v>409.7</v>
      </c>
      <c r="EM9" s="2">
        <v>409.2</v>
      </c>
      <c r="EN9" s="2">
        <v>411.6</v>
      </c>
      <c r="EO9" s="2">
        <v>403.6</v>
      </c>
      <c r="EP9" s="2">
        <v>378.7</v>
      </c>
      <c r="EQ9" s="2">
        <v>364.1</v>
      </c>
      <c r="ER9" s="2">
        <v>363.7</v>
      </c>
      <c r="ES9" s="2">
        <v>358.4</v>
      </c>
      <c r="ET9" s="2">
        <v>341.6</v>
      </c>
      <c r="EU9" s="2">
        <v>371.9</v>
      </c>
      <c r="EV9" s="2">
        <v>364.17571428571432</v>
      </c>
      <c r="EW9" s="18"/>
      <c r="EX9" s="91"/>
    </row>
    <row r="10" spans="1:206">
      <c r="A10" t="s">
        <v>36</v>
      </c>
      <c r="G10" s="2">
        <v>262.435</v>
      </c>
      <c r="H10" s="2">
        <v>257.39999999999998</v>
      </c>
      <c r="I10" s="2">
        <v>261.64999999999998</v>
      </c>
      <c r="J10" s="2">
        <v>259.74250000000001</v>
      </c>
      <c r="K10" s="2">
        <v>257.84500000000003</v>
      </c>
      <c r="L10" s="2">
        <v>244.64</v>
      </c>
      <c r="M10" s="2">
        <v>231.64</v>
      </c>
      <c r="N10" s="2">
        <v>262.33800000000002</v>
      </c>
      <c r="O10" s="2">
        <v>285.33</v>
      </c>
      <c r="P10" s="2">
        <v>247.83666666666667</v>
      </c>
      <c r="Q10" s="2">
        <v>274.13249999999999</v>
      </c>
      <c r="R10" s="2">
        <v>282.46499999999997</v>
      </c>
      <c r="S10" s="2">
        <v>261.95749999999998</v>
      </c>
      <c r="T10" s="2">
        <v>265.63400000000001</v>
      </c>
      <c r="U10" s="2">
        <v>247.24333333333334</v>
      </c>
      <c r="V10" s="2">
        <v>227.2225</v>
      </c>
      <c r="W10" s="2">
        <v>235.02</v>
      </c>
      <c r="X10" s="2">
        <v>214.1</v>
      </c>
      <c r="Y10" s="2">
        <v>222.14250000000001</v>
      </c>
      <c r="Z10" s="2">
        <v>277.47400000000005</v>
      </c>
      <c r="AA10" s="2">
        <v>319.92599999999999</v>
      </c>
      <c r="AB10" s="2">
        <v>304.71333333333331</v>
      </c>
      <c r="AC10" s="2">
        <v>290.21749999999997</v>
      </c>
      <c r="AD10" s="2">
        <v>261.66000000000003</v>
      </c>
      <c r="AE10" s="2">
        <v>304.79000000000002</v>
      </c>
      <c r="AF10" s="2">
        <v>289.22250000000003</v>
      </c>
      <c r="AG10" s="2">
        <v>333.86333333333329</v>
      </c>
      <c r="AH10" s="2">
        <v>380.17399999999998</v>
      </c>
      <c r="AI10" s="2">
        <v>386.01</v>
      </c>
      <c r="AJ10" s="2">
        <v>392.99</v>
      </c>
      <c r="AK10" s="2">
        <v>413.16399999999993</v>
      </c>
      <c r="AL10" s="2">
        <v>455.90499999999997</v>
      </c>
      <c r="AM10" s="2">
        <v>422.09</v>
      </c>
      <c r="AN10" s="2">
        <v>397.67666666666668</v>
      </c>
      <c r="AO10" s="2">
        <v>425.43</v>
      </c>
      <c r="AP10" s="2">
        <v>421.76749999999998</v>
      </c>
      <c r="AQ10" s="2">
        <v>373.74799999999999</v>
      </c>
      <c r="AR10" s="2">
        <v>331.79500000000002</v>
      </c>
      <c r="AS10" s="2">
        <v>313.26249999999999</v>
      </c>
      <c r="AT10" s="2">
        <v>267.55399999999997</v>
      </c>
      <c r="AU10" s="2">
        <v>272.87</v>
      </c>
      <c r="AV10" s="2">
        <v>259.166</v>
      </c>
      <c r="AW10" s="2">
        <v>261.14999999999998</v>
      </c>
      <c r="AX10" s="2">
        <v>265.95999999999998</v>
      </c>
      <c r="AY10" s="2">
        <v>280.97599999999994</v>
      </c>
      <c r="AZ10" s="2" t="e">
        <v>#N/A</v>
      </c>
      <c r="BA10" s="2">
        <v>252.49250000000001</v>
      </c>
      <c r="BB10" s="2">
        <v>241.92750000000001</v>
      </c>
      <c r="BC10" s="2">
        <v>230.90600000000001</v>
      </c>
      <c r="BD10" s="2">
        <v>213.3075</v>
      </c>
      <c r="BE10" s="2">
        <v>222.78799999999995</v>
      </c>
      <c r="BF10" s="2">
        <v>227.1225</v>
      </c>
      <c r="BG10" s="2">
        <v>210.5275</v>
      </c>
      <c r="BH10" s="2">
        <v>199.80400000000003</v>
      </c>
      <c r="BI10" s="2">
        <v>208.55</v>
      </c>
      <c r="BJ10" s="2">
        <v>254.54749999999996</v>
      </c>
      <c r="BK10" s="2">
        <v>248.87399999999997</v>
      </c>
      <c r="BL10" s="2">
        <v>244.05333333333337</v>
      </c>
      <c r="BM10" s="2">
        <v>242.94200000000001</v>
      </c>
      <c r="BN10" s="2">
        <v>249.35250000000002</v>
      </c>
      <c r="BO10" s="2">
        <v>242.02249999999998</v>
      </c>
      <c r="BP10" s="2">
        <v>247.06599999999997</v>
      </c>
      <c r="BQ10" s="2">
        <v>233.22799999999998</v>
      </c>
      <c r="BR10" s="2">
        <v>244.77500000000001</v>
      </c>
      <c r="BS10" s="2">
        <v>237.92249999999999</v>
      </c>
      <c r="BT10" s="2">
        <v>230.14000000000001</v>
      </c>
      <c r="BU10" s="2">
        <v>222.0975</v>
      </c>
      <c r="BV10" s="2">
        <v>247.52999999999997</v>
      </c>
      <c r="BW10" s="2">
        <v>253.45249999999999</v>
      </c>
      <c r="BX10" s="2">
        <v>265.92</v>
      </c>
      <c r="BY10" s="2">
        <v>279.39600000000002</v>
      </c>
      <c r="BZ10" s="2">
        <v>301.72249999999997</v>
      </c>
      <c r="CA10" s="2">
        <v>234.0025</v>
      </c>
      <c r="CB10" s="2">
        <v>207.46000000000004</v>
      </c>
      <c r="CC10" s="2">
        <v>215.26500000000001</v>
      </c>
      <c r="CD10" s="2">
        <v>231.97000000000003</v>
      </c>
      <c r="CE10" s="2">
        <v>229.71799999999999</v>
      </c>
      <c r="CF10" s="2">
        <v>241.4075</v>
      </c>
      <c r="CG10" s="2">
        <v>231.44250000000002</v>
      </c>
      <c r="CH10" s="2">
        <v>266.87800000000004</v>
      </c>
      <c r="CI10" s="2">
        <v>276.745</v>
      </c>
      <c r="CJ10" s="2">
        <v>269.07799999999997</v>
      </c>
      <c r="CK10" s="2">
        <v>289.64499999999998</v>
      </c>
      <c r="CL10" s="2">
        <v>309.125</v>
      </c>
      <c r="CM10" s="2">
        <v>293.79499999999996</v>
      </c>
      <c r="CN10" s="2">
        <v>295.63800000000003</v>
      </c>
      <c r="CO10" s="2">
        <v>312.57749999999999</v>
      </c>
      <c r="CP10" s="2">
        <v>313.36250000000001</v>
      </c>
      <c r="CQ10" s="2">
        <v>330.19799999999998</v>
      </c>
      <c r="CR10" s="2">
        <v>363.77499999999998</v>
      </c>
      <c r="CS10" s="2">
        <v>367.70499999999993</v>
      </c>
      <c r="CT10" s="2">
        <v>370.5575</v>
      </c>
      <c r="CU10" s="2">
        <v>383.41250000000002</v>
      </c>
      <c r="CV10" s="2">
        <v>375.54799999999994</v>
      </c>
      <c r="CW10" s="2">
        <v>358.52000000000004</v>
      </c>
      <c r="CX10" s="2">
        <v>355.08749999999998</v>
      </c>
      <c r="CY10" s="2">
        <v>380.67399999999998</v>
      </c>
      <c r="CZ10" s="2">
        <v>404.48249999999996</v>
      </c>
      <c r="DA10" s="2">
        <v>400.63250000000005</v>
      </c>
      <c r="DB10" s="2">
        <v>393.50200000000007</v>
      </c>
      <c r="DC10" s="2">
        <v>399.71499999999992</v>
      </c>
      <c r="DD10" s="2">
        <v>389.20749999999998</v>
      </c>
      <c r="DE10" s="2">
        <v>404.77</v>
      </c>
      <c r="DF10" s="2">
        <v>411.60500000000002</v>
      </c>
      <c r="DG10" s="2">
        <v>417.68499999999995</v>
      </c>
      <c r="DH10" s="2">
        <v>418.19200000000001</v>
      </c>
      <c r="DI10" s="2">
        <v>405.72250000000003</v>
      </c>
      <c r="DJ10" s="2">
        <v>442.60999999999996</v>
      </c>
      <c r="DK10" s="2">
        <v>432.84</v>
      </c>
      <c r="DL10" s="2">
        <v>500.92750000000001</v>
      </c>
      <c r="DM10" s="2">
        <v>517.875</v>
      </c>
      <c r="DN10" s="2">
        <v>500.79000000000008</v>
      </c>
      <c r="DO10" s="2">
        <v>480.49250000000001</v>
      </c>
      <c r="DP10" s="2">
        <v>491.30200000000002</v>
      </c>
      <c r="DQ10" s="2">
        <v>555.96500000000003</v>
      </c>
      <c r="DR10" s="2">
        <v>557.96249999999998</v>
      </c>
      <c r="DS10" s="2">
        <v>555.13600000000008</v>
      </c>
      <c r="DT10" s="2">
        <v>438.61999999999995</v>
      </c>
      <c r="DU10" s="2">
        <v>454.4325</v>
      </c>
      <c r="DV10" s="2">
        <v>472.25</v>
      </c>
      <c r="DW10" s="2">
        <v>444.435</v>
      </c>
      <c r="DX10" s="2">
        <v>422.41249999999997</v>
      </c>
      <c r="DY10" s="179">
        <v>383.2</v>
      </c>
      <c r="DZ10" s="2">
        <v>392.9</v>
      </c>
      <c r="EA10" s="2">
        <v>392.4</v>
      </c>
      <c r="EB10" s="2">
        <v>368.4</v>
      </c>
      <c r="EC10" s="2">
        <v>410.3</v>
      </c>
      <c r="ED10" s="2">
        <v>452.3</v>
      </c>
      <c r="EE10" s="2">
        <v>449.8</v>
      </c>
      <c r="EF10" s="2">
        <v>422.6</v>
      </c>
      <c r="EG10" s="2">
        <v>404</v>
      </c>
      <c r="EH10" s="2">
        <v>426.9</v>
      </c>
      <c r="EI10" s="2">
        <v>388.7</v>
      </c>
      <c r="EJ10" s="2">
        <v>358</v>
      </c>
      <c r="EK10" s="2">
        <v>341.2</v>
      </c>
      <c r="EL10" s="2">
        <v>311</v>
      </c>
      <c r="EM10" s="2">
        <v>309.10000000000002</v>
      </c>
      <c r="EN10" s="2">
        <v>310.3</v>
      </c>
      <c r="EO10" s="2">
        <v>296.10000000000002</v>
      </c>
      <c r="EP10" s="2">
        <v>295</v>
      </c>
      <c r="EQ10" s="2">
        <v>278.39999999999998</v>
      </c>
      <c r="ER10" s="2">
        <v>280.89999999999998</v>
      </c>
      <c r="ES10" s="2">
        <v>277.2</v>
      </c>
      <c r="ET10" s="2">
        <v>265.60000000000002</v>
      </c>
      <c r="EU10" s="2">
        <v>280.60000000000002</v>
      </c>
      <c r="EV10" s="2">
        <v>264.77428571428561</v>
      </c>
      <c r="EW10" s="18"/>
    </row>
    <row r="11" spans="1:206">
      <c r="A11" s="133" t="s">
        <v>37</v>
      </c>
      <c r="B11" s="133"/>
      <c r="C11" s="133"/>
      <c r="D11" s="133"/>
      <c r="E11" s="133"/>
      <c r="F11" s="133"/>
      <c r="G11">
        <v>9.9</v>
      </c>
      <c r="H11">
        <v>9.9</v>
      </c>
      <c r="I11">
        <v>9.9</v>
      </c>
      <c r="J11">
        <v>9.9</v>
      </c>
      <c r="K11">
        <v>9.9</v>
      </c>
      <c r="L11">
        <v>9.9</v>
      </c>
      <c r="M11">
        <v>9.9</v>
      </c>
      <c r="N11">
        <v>2.2999999999999998</v>
      </c>
      <c r="O11">
        <v>2.2999999999999998</v>
      </c>
      <c r="P11">
        <v>2.2999999999999998</v>
      </c>
      <c r="Q11">
        <v>2.2999999999999998</v>
      </c>
      <c r="R11">
        <v>2.2999999999999998</v>
      </c>
      <c r="S11">
        <v>2.2999999999999998</v>
      </c>
      <c r="T11">
        <v>2.2999999999999998</v>
      </c>
      <c r="U11">
        <v>2.2999999999999998</v>
      </c>
      <c r="V11">
        <v>2.2999999999999998</v>
      </c>
      <c r="W11">
        <v>2.2999999999999998</v>
      </c>
      <c r="X11">
        <v>2.2999999999999998</v>
      </c>
      <c r="Y11">
        <v>2.2999999999999998</v>
      </c>
      <c r="Z11">
        <v>-6.5</v>
      </c>
      <c r="AA11">
        <v>-6.5</v>
      </c>
      <c r="AB11">
        <v>-6.5</v>
      </c>
      <c r="AC11">
        <v>-6.5</v>
      </c>
      <c r="AD11">
        <v>-6.5</v>
      </c>
      <c r="AE11">
        <v>-6.5</v>
      </c>
      <c r="AF11">
        <v>-6.5</v>
      </c>
      <c r="AG11">
        <v>-6.5</v>
      </c>
      <c r="AH11">
        <v>-6.5</v>
      </c>
      <c r="AI11">
        <v>-6.5</v>
      </c>
      <c r="AJ11">
        <v>-6.5</v>
      </c>
      <c r="AK11">
        <v>-6.5</v>
      </c>
      <c r="AL11">
        <v>-3.6</v>
      </c>
      <c r="AM11">
        <v>-3.6</v>
      </c>
      <c r="AN11">
        <v>-3.6</v>
      </c>
      <c r="AO11">
        <v>-3.6</v>
      </c>
      <c r="AP11">
        <v>-3.6</v>
      </c>
      <c r="AQ11">
        <v>-3.6</v>
      </c>
      <c r="AR11">
        <v>-3.6</v>
      </c>
      <c r="AS11">
        <v>-3.6</v>
      </c>
      <c r="AT11">
        <v>-3.6</v>
      </c>
      <c r="AU11">
        <v>-3.6</v>
      </c>
      <c r="AV11">
        <v>-3.6</v>
      </c>
      <c r="AW11">
        <v>-3.6</v>
      </c>
      <c r="AX11">
        <v>9.4</v>
      </c>
      <c r="AY11">
        <v>9.4</v>
      </c>
      <c r="AZ11">
        <v>9.4</v>
      </c>
      <c r="BA11">
        <v>9.4</v>
      </c>
      <c r="BB11">
        <v>9.4</v>
      </c>
      <c r="BC11">
        <v>9.4</v>
      </c>
      <c r="BD11">
        <v>9.4</v>
      </c>
      <c r="BE11">
        <v>9.4</v>
      </c>
      <c r="BF11">
        <v>9.4</v>
      </c>
      <c r="BG11">
        <v>9.4</v>
      </c>
      <c r="BH11">
        <v>9.4</v>
      </c>
      <c r="BI11">
        <v>9.4</v>
      </c>
      <c r="BJ11">
        <v>5.0999999999999996</v>
      </c>
      <c r="BK11">
        <v>5.0999999999999996</v>
      </c>
      <c r="BL11">
        <v>5.0999999999999996</v>
      </c>
      <c r="BM11">
        <v>5.0999999999999996</v>
      </c>
      <c r="BN11">
        <v>5.0999999999999996</v>
      </c>
      <c r="BO11">
        <v>5.0999999999999996</v>
      </c>
      <c r="BP11">
        <v>5.0999999999999996</v>
      </c>
      <c r="BQ11">
        <v>5.0999999999999996</v>
      </c>
      <c r="BR11">
        <v>5.0999999999999996</v>
      </c>
      <c r="BS11">
        <v>5.0999999999999996</v>
      </c>
      <c r="BT11">
        <v>5.0999999999999996</v>
      </c>
      <c r="BU11">
        <v>5.0999999999999996</v>
      </c>
      <c r="BV11">
        <v>-0.6</v>
      </c>
      <c r="BW11">
        <v>-0.6</v>
      </c>
      <c r="BX11">
        <v>-0.6</v>
      </c>
      <c r="BY11">
        <v>-0.6</v>
      </c>
      <c r="BZ11">
        <v>-0.6</v>
      </c>
      <c r="CA11">
        <v>-0.6</v>
      </c>
      <c r="CB11">
        <v>-0.6</v>
      </c>
      <c r="CC11">
        <v>-0.6</v>
      </c>
      <c r="CD11">
        <v>-0.6</v>
      </c>
      <c r="CE11">
        <v>-0.6</v>
      </c>
      <c r="CF11">
        <v>-0.6</v>
      </c>
      <c r="CG11">
        <v>-0.6</v>
      </c>
      <c r="CH11">
        <v>-0.6</v>
      </c>
      <c r="CI11">
        <v>-0.6</v>
      </c>
      <c r="CJ11">
        <v>-0.6</v>
      </c>
      <c r="CK11">
        <v>-0.6</v>
      </c>
      <c r="CL11">
        <v>-0.6</v>
      </c>
      <c r="CM11">
        <v>-0.6</v>
      </c>
      <c r="CN11">
        <v>-0.6</v>
      </c>
      <c r="CO11">
        <v>-0.6</v>
      </c>
      <c r="CP11">
        <v>-0.6</v>
      </c>
      <c r="CQ11">
        <v>-0.6</v>
      </c>
      <c r="CR11">
        <v>-0.6</v>
      </c>
      <c r="CS11">
        <v>-0.6</v>
      </c>
      <c r="CT11">
        <v>-3.9</v>
      </c>
      <c r="CU11">
        <v>-3.9</v>
      </c>
      <c r="CV11">
        <v>-3.9</v>
      </c>
      <c r="CW11">
        <v>-3.9</v>
      </c>
      <c r="CX11">
        <v>-3.9</v>
      </c>
      <c r="CY11">
        <v>-3.9</v>
      </c>
      <c r="CZ11">
        <v>-3.9</v>
      </c>
      <c r="DA11">
        <v>-3.9</v>
      </c>
      <c r="DB11">
        <v>-3.9</v>
      </c>
      <c r="DC11">
        <v>-3.9</v>
      </c>
      <c r="DD11">
        <v>-3.9</v>
      </c>
      <c r="DE11">
        <v>-3.9</v>
      </c>
      <c r="DF11">
        <v>0.3</v>
      </c>
      <c r="DG11">
        <v>0.3</v>
      </c>
      <c r="DH11">
        <v>0.3</v>
      </c>
      <c r="DI11">
        <v>0.3</v>
      </c>
      <c r="DJ11">
        <v>0.3</v>
      </c>
      <c r="DK11">
        <v>0.3</v>
      </c>
      <c r="DL11">
        <v>0.3</v>
      </c>
      <c r="DM11">
        <v>0.3</v>
      </c>
      <c r="DN11">
        <v>0.3</v>
      </c>
      <c r="DO11">
        <v>0.3</v>
      </c>
      <c r="DP11">
        <v>0.3</v>
      </c>
      <c r="DQ11">
        <v>0.3</v>
      </c>
      <c r="DR11">
        <v>-0.1</v>
      </c>
      <c r="DS11">
        <v>-0.1</v>
      </c>
      <c r="DT11">
        <v>-0.1</v>
      </c>
      <c r="DU11">
        <v>-0.1</v>
      </c>
      <c r="DV11">
        <v>-0.1</v>
      </c>
      <c r="DW11">
        <v>-0.1</v>
      </c>
      <c r="DX11">
        <v>-0.1</v>
      </c>
      <c r="DY11">
        <v>-0.1</v>
      </c>
      <c r="DZ11">
        <v>-0.1</v>
      </c>
      <c r="EA11">
        <v>-0.1</v>
      </c>
      <c r="EB11">
        <v>-0.1</v>
      </c>
      <c r="EC11">
        <v>-0.1</v>
      </c>
      <c r="ED11">
        <v>-3.5</v>
      </c>
      <c r="EE11">
        <v>-3.5</v>
      </c>
      <c r="EF11">
        <v>-3.5</v>
      </c>
      <c r="EG11">
        <v>-3.5</v>
      </c>
      <c r="EH11">
        <v>-3.5</v>
      </c>
      <c r="EI11">
        <v>-3.5</v>
      </c>
      <c r="EJ11">
        <v>-3.5</v>
      </c>
      <c r="EK11">
        <v>-3.5</v>
      </c>
      <c r="EL11">
        <v>-3.5</v>
      </c>
      <c r="EM11">
        <v>-3.5</v>
      </c>
      <c r="EN11">
        <v>-3.5</v>
      </c>
      <c r="EO11">
        <v>-3.5</v>
      </c>
      <c r="EP11">
        <v>1.2</v>
      </c>
      <c r="EQ11">
        <v>1.2</v>
      </c>
      <c r="ER11">
        <v>1.2</v>
      </c>
      <c r="ES11">
        <v>1.2</v>
      </c>
      <c r="ET11">
        <v>1.2</v>
      </c>
      <c r="EU11">
        <v>1.2</v>
      </c>
      <c r="EV11">
        <v>1.2</v>
      </c>
    </row>
    <row r="12" spans="1:206">
      <c r="G12" s="18"/>
      <c r="DW12" s="61"/>
      <c r="DX12" s="61"/>
      <c r="EI12" s="90"/>
      <c r="EU12" s="90"/>
      <c r="EV12" s="178"/>
      <c r="EW12" s="18"/>
    </row>
    <row r="13" spans="1:206">
      <c r="CY13" s="90"/>
      <c r="DK13" s="90"/>
      <c r="DW13" s="90"/>
      <c r="EI13" s="90"/>
      <c r="EU13" s="90"/>
      <c r="EV13" s="178"/>
      <c r="EW13" s="18"/>
    </row>
    <row r="14" spans="1:206">
      <c r="CY14" s="90"/>
      <c r="DK14" s="90"/>
      <c r="DW14" s="90"/>
      <c r="EP14" s="2"/>
      <c r="EQ14" s="2"/>
      <c r="ER14" s="2"/>
      <c r="ES14" s="2"/>
      <c r="ET14" s="2"/>
      <c r="EU14" s="2"/>
      <c r="EV14" s="2"/>
      <c r="EW14" s="2"/>
      <c r="EX14" s="2"/>
      <c r="EY14" s="2"/>
      <c r="EZ14" s="2"/>
      <c r="FA14" s="2"/>
      <c r="FB14" s="2"/>
    </row>
    <row r="15" spans="1:206">
      <c r="EP15" s="2"/>
      <c r="EQ15" s="2"/>
      <c r="ER15" s="2"/>
      <c r="ES15" s="2"/>
      <c r="ET15" s="2"/>
      <c r="EU15" s="2"/>
      <c r="EV15" s="2"/>
      <c r="EW15" s="2"/>
      <c r="EX15" s="2"/>
      <c r="EY15" s="2"/>
      <c r="EZ15" s="2"/>
      <c r="FA15" s="2"/>
      <c r="FB15" s="2"/>
    </row>
    <row r="16" spans="1:206">
      <c r="ET16" s="133"/>
      <c r="EU16" s="21"/>
      <c r="EW16" s="18"/>
    </row>
    <row r="17" spans="10:159">
      <c r="EU17" s="21"/>
      <c r="EW17" s="18"/>
      <c r="FC17" s="6"/>
    </row>
    <row r="18" spans="10:159">
      <c r="FC18" s="6"/>
    </row>
    <row r="19" spans="10:159">
      <c r="FC19" s="6"/>
    </row>
    <row r="20" spans="10:159">
      <c r="FC20" s="6"/>
    </row>
    <row r="21" spans="10:159">
      <c r="FC21" s="6"/>
    </row>
    <row r="22" spans="10:159">
      <c r="FC22" s="6"/>
    </row>
    <row r="23" spans="10:159">
      <c r="J23" s="21"/>
      <c r="FC23" s="6"/>
    </row>
    <row r="24" spans="10:159">
      <c r="FC24" s="6"/>
    </row>
    <row r="25" spans="10:159">
      <c r="FC25" s="6"/>
    </row>
    <row r="26" spans="10:159">
      <c r="FC26" s="6"/>
    </row>
    <row r="27" spans="10:159">
      <c r="FC27" s="6"/>
    </row>
    <row r="28" spans="10:159">
      <c r="FC28" s="6"/>
    </row>
    <row r="29" spans="10:159">
      <c r="FC29" s="6"/>
    </row>
    <row r="30" spans="10:159">
      <c r="FC30" s="6"/>
    </row>
    <row r="31" spans="10:159">
      <c r="FC31" s="6"/>
    </row>
    <row r="32" spans="10:159">
      <c r="FC32" s="6"/>
    </row>
    <row r="33" spans="11:159">
      <c r="FC33" s="6"/>
    </row>
    <row r="34" spans="11:159">
      <c r="FC34" s="6"/>
    </row>
    <row r="35" spans="11:159">
      <c r="FC35" s="6"/>
    </row>
    <row r="36" spans="11:159">
      <c r="FC36" s="6"/>
    </row>
    <row r="37" spans="11:159">
      <c r="FC37" s="6"/>
    </row>
    <row r="38" spans="11:159">
      <c r="FC38" s="6"/>
    </row>
    <row r="39" spans="11:159">
      <c r="FC39" s="6"/>
    </row>
    <row r="40" spans="11:159">
      <c r="FC40" s="6"/>
    </row>
    <row r="41" spans="11:159">
      <c r="FC41" s="6"/>
    </row>
    <row r="42" spans="11:159">
      <c r="FC42" s="6"/>
    </row>
    <row r="43" spans="11:159">
      <c r="K43" s="30"/>
      <c r="FC43" s="6"/>
    </row>
    <row r="44" spans="11:159">
      <c r="K44" s="30"/>
      <c r="FC44" s="6"/>
    </row>
    <row r="45" spans="11:159">
      <c r="FC45" s="6"/>
    </row>
    <row r="46" spans="11:159">
      <c r="FC46" s="6"/>
    </row>
    <row r="47" spans="11:159">
      <c r="FC47" s="6"/>
    </row>
    <row r="48" spans="11:159">
      <c r="FC48" s="6"/>
    </row>
    <row r="49" spans="159:159">
      <c r="FC49" s="6"/>
    </row>
    <row r="50" spans="159:159">
      <c r="FC50" s="6"/>
    </row>
    <row r="51" spans="159:159">
      <c r="FC51" s="6"/>
    </row>
    <row r="52" spans="159:159">
      <c r="FC52" s="6"/>
    </row>
    <row r="53" spans="159:159">
      <c r="FC53" s="6"/>
    </row>
    <row r="54" spans="159:159">
      <c r="FC54" s="6"/>
    </row>
    <row r="55" spans="159:159">
      <c r="FC55" s="6"/>
    </row>
    <row r="56" spans="159:159">
      <c r="FC56" s="6"/>
    </row>
    <row r="57" spans="159:159">
      <c r="FC57" s="6"/>
    </row>
    <row r="58" spans="159:159">
      <c r="FC58" s="6"/>
    </row>
    <row r="59" spans="159:159">
      <c r="FC59" s="6"/>
    </row>
  </sheetData>
  <phoneticPr fontId="0"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O194"/>
  <sheetViews>
    <sheetView workbookViewId="0">
      <pane xSplit="1" ySplit="4" topLeftCell="B5" activePane="bottomRight" state="frozen"/>
      <selection pane="topRight" activeCell="B1" sqref="B1"/>
      <selection pane="bottomLeft" activeCell="A5" sqref="A5"/>
      <selection pane="bottomRight" activeCell="L199" sqref="L199"/>
    </sheetView>
  </sheetViews>
  <sheetFormatPr baseColWidth="10" defaultRowHeight="12.75"/>
  <cols>
    <col min="1" max="1" width="12.28515625" bestFit="1" customWidth="1"/>
    <col min="9" max="10" width="0" hidden="1" customWidth="1"/>
  </cols>
  <sheetData>
    <row r="2" spans="1:5">
      <c r="A2" s="5"/>
      <c r="E2" s="3"/>
    </row>
    <row r="3" spans="1:5">
      <c r="A3" s="5"/>
      <c r="E3" s="3"/>
    </row>
    <row r="4" spans="1:5" ht="38.25">
      <c r="A4" s="5"/>
      <c r="B4" s="130" t="s">
        <v>29</v>
      </c>
      <c r="C4" s="130" t="s">
        <v>30</v>
      </c>
      <c r="D4" s="131" t="s">
        <v>54</v>
      </c>
      <c r="E4" t="s">
        <v>39</v>
      </c>
    </row>
    <row r="5" spans="1:5">
      <c r="A5" s="5">
        <v>40452</v>
      </c>
      <c r="B5">
        <v>485</v>
      </c>
      <c r="C5">
        <v>328</v>
      </c>
      <c r="D5">
        <v>404.4</v>
      </c>
      <c r="E5" s="3"/>
    </row>
    <row r="6" spans="1:5">
      <c r="A6" s="5">
        <v>40483</v>
      </c>
      <c r="B6">
        <v>486</v>
      </c>
      <c r="C6">
        <v>326</v>
      </c>
      <c r="D6">
        <v>404.4</v>
      </c>
      <c r="E6" s="3"/>
    </row>
    <row r="7" spans="1:5">
      <c r="A7" s="5">
        <v>40513</v>
      </c>
      <c r="B7">
        <v>486</v>
      </c>
      <c r="C7">
        <v>343</v>
      </c>
      <c r="D7">
        <v>404.4</v>
      </c>
      <c r="E7" s="3"/>
    </row>
    <row r="8" spans="1:5">
      <c r="A8" s="5">
        <v>40544</v>
      </c>
      <c r="B8">
        <v>498</v>
      </c>
      <c r="C8">
        <v>324</v>
      </c>
      <c r="D8">
        <v>404.4</v>
      </c>
      <c r="E8" s="3"/>
    </row>
    <row r="9" spans="1:5">
      <c r="A9" s="5">
        <v>40575</v>
      </c>
      <c r="B9">
        <v>505</v>
      </c>
      <c r="C9">
        <v>332</v>
      </c>
      <c r="D9">
        <v>404.4</v>
      </c>
      <c r="E9" s="3"/>
    </row>
    <row r="10" spans="1:5">
      <c r="A10" s="5">
        <v>40603</v>
      </c>
      <c r="B10">
        <v>517</v>
      </c>
      <c r="C10">
        <v>339</v>
      </c>
      <c r="D10">
        <v>404.4</v>
      </c>
      <c r="E10" s="3"/>
    </row>
    <row r="11" spans="1:5">
      <c r="A11" s="5">
        <v>40634</v>
      </c>
      <c r="B11">
        <v>529</v>
      </c>
      <c r="C11">
        <v>325</v>
      </c>
      <c r="D11">
        <v>404.4</v>
      </c>
      <c r="E11" s="3"/>
    </row>
    <row r="12" spans="1:5">
      <c r="A12" s="5">
        <v>40664</v>
      </c>
      <c r="B12">
        <v>536</v>
      </c>
      <c r="C12">
        <v>342</v>
      </c>
      <c r="D12">
        <v>404.4</v>
      </c>
      <c r="E12" s="3"/>
    </row>
    <row r="13" spans="1:5">
      <c r="A13" s="5">
        <v>40695</v>
      </c>
      <c r="B13">
        <v>538</v>
      </c>
      <c r="C13">
        <v>344</v>
      </c>
      <c r="D13">
        <v>404.4</v>
      </c>
      <c r="E13" s="3"/>
    </row>
    <row r="14" spans="1:5">
      <c r="A14" s="5">
        <v>40725</v>
      </c>
      <c r="B14">
        <v>548</v>
      </c>
      <c r="C14">
        <v>364</v>
      </c>
      <c r="D14">
        <v>404.4</v>
      </c>
      <c r="E14" s="3"/>
    </row>
    <row r="15" spans="1:5">
      <c r="A15" s="5">
        <v>40756</v>
      </c>
      <c r="B15">
        <v>564</v>
      </c>
      <c r="C15">
        <v>352</v>
      </c>
      <c r="D15">
        <v>404.4</v>
      </c>
      <c r="E15" s="3"/>
    </row>
    <row r="16" spans="1:5">
      <c r="A16" s="5">
        <v>40787</v>
      </c>
      <c r="B16">
        <v>572</v>
      </c>
      <c r="C16">
        <v>375</v>
      </c>
      <c r="D16">
        <v>404.4</v>
      </c>
      <c r="E16" s="3"/>
    </row>
    <row r="17" spans="1:7">
      <c r="A17" s="5">
        <v>40817</v>
      </c>
      <c r="B17">
        <v>633</v>
      </c>
      <c r="C17">
        <v>473</v>
      </c>
      <c r="D17">
        <v>404.4</v>
      </c>
      <c r="E17" s="3"/>
    </row>
    <row r="18" spans="1:7">
      <c r="A18" s="5">
        <v>40848</v>
      </c>
      <c r="B18">
        <v>645</v>
      </c>
      <c r="C18">
        <v>389</v>
      </c>
      <c r="D18">
        <v>404.4</v>
      </c>
      <c r="E18" s="3"/>
    </row>
    <row r="19" spans="1:7">
      <c r="A19" s="5">
        <v>40878</v>
      </c>
      <c r="B19">
        <v>654</v>
      </c>
      <c r="C19">
        <v>389</v>
      </c>
      <c r="D19">
        <v>404.4</v>
      </c>
      <c r="E19" s="3"/>
    </row>
    <row r="20" spans="1:7">
      <c r="A20" s="5">
        <v>40909</v>
      </c>
      <c r="B20">
        <v>683</v>
      </c>
      <c r="C20">
        <v>385</v>
      </c>
      <c r="D20">
        <v>404.4</v>
      </c>
      <c r="E20" s="4"/>
    </row>
    <row r="21" spans="1:7">
      <c r="A21" s="5">
        <v>40940</v>
      </c>
      <c r="B21">
        <v>699</v>
      </c>
      <c r="C21">
        <v>391</v>
      </c>
      <c r="D21">
        <v>404.4</v>
      </c>
      <c r="E21" s="4"/>
    </row>
    <row r="22" spans="1:7">
      <c r="A22" s="5">
        <v>40969</v>
      </c>
      <c r="B22">
        <v>710</v>
      </c>
      <c r="C22">
        <v>415</v>
      </c>
      <c r="D22">
        <v>404.4</v>
      </c>
      <c r="E22" s="4"/>
      <c r="G22" s="3"/>
    </row>
    <row r="23" spans="1:7">
      <c r="A23" s="5">
        <v>41000</v>
      </c>
      <c r="B23">
        <v>715</v>
      </c>
      <c r="C23">
        <v>425</v>
      </c>
      <c r="D23">
        <v>404.4</v>
      </c>
      <c r="E23" s="4"/>
    </row>
    <row r="24" spans="1:7">
      <c r="A24" s="5">
        <v>41030</v>
      </c>
      <c r="B24">
        <v>711</v>
      </c>
      <c r="C24">
        <v>427</v>
      </c>
      <c r="D24">
        <v>404.4</v>
      </c>
    </row>
    <row r="25" spans="1:7">
      <c r="A25" s="5">
        <v>41061</v>
      </c>
      <c r="B25">
        <v>706</v>
      </c>
      <c r="C25">
        <v>428</v>
      </c>
      <c r="D25">
        <v>404.4</v>
      </c>
    </row>
    <row r="26" spans="1:7">
      <c r="A26" s="5">
        <v>41091</v>
      </c>
      <c r="B26">
        <v>709</v>
      </c>
      <c r="C26">
        <v>405</v>
      </c>
      <c r="D26">
        <v>404.4</v>
      </c>
    </row>
    <row r="27" spans="1:7">
      <c r="A27" s="5">
        <v>41122</v>
      </c>
      <c r="B27">
        <v>713</v>
      </c>
      <c r="C27">
        <v>372</v>
      </c>
      <c r="D27">
        <v>404.4</v>
      </c>
    </row>
    <row r="28" spans="1:7">
      <c r="A28" s="5">
        <v>41153</v>
      </c>
      <c r="B28">
        <v>708</v>
      </c>
      <c r="C28">
        <v>400</v>
      </c>
      <c r="D28">
        <v>404.4</v>
      </c>
    </row>
    <row r="29" spans="1:7">
      <c r="A29" s="5">
        <v>41183</v>
      </c>
      <c r="B29">
        <v>720</v>
      </c>
      <c r="C29">
        <v>394</v>
      </c>
      <c r="D29">
        <v>404.4</v>
      </c>
    </row>
    <row r="30" spans="1:7">
      <c r="A30" s="5">
        <v>41214</v>
      </c>
      <c r="B30">
        <v>728</v>
      </c>
      <c r="C30">
        <v>394</v>
      </c>
      <c r="D30">
        <v>404.4</v>
      </c>
    </row>
    <row r="31" spans="1:7">
      <c r="A31" s="5">
        <v>41244</v>
      </c>
      <c r="B31">
        <v>724</v>
      </c>
      <c r="C31">
        <v>376</v>
      </c>
      <c r="D31">
        <v>404.4</v>
      </c>
    </row>
    <row r="32" spans="1:7">
      <c r="A32" s="5">
        <v>41275</v>
      </c>
      <c r="B32">
        <v>738</v>
      </c>
      <c r="C32">
        <v>375</v>
      </c>
      <c r="D32">
        <v>404.4</v>
      </c>
    </row>
    <row r="33" spans="1:4">
      <c r="A33" s="5">
        <v>41306</v>
      </c>
      <c r="B33">
        <v>724</v>
      </c>
      <c r="C33">
        <v>362</v>
      </c>
      <c r="D33">
        <v>404.4</v>
      </c>
    </row>
    <row r="34" spans="1:4">
      <c r="A34" s="5">
        <v>41334</v>
      </c>
      <c r="B34">
        <v>726</v>
      </c>
      <c r="C34">
        <v>359</v>
      </c>
      <c r="D34">
        <v>404.4</v>
      </c>
    </row>
    <row r="35" spans="1:4">
      <c r="A35" s="5">
        <v>41365</v>
      </c>
      <c r="B35">
        <v>730</v>
      </c>
      <c r="C35">
        <v>374</v>
      </c>
      <c r="D35">
        <v>404.4</v>
      </c>
    </row>
    <row r="36" spans="1:4">
      <c r="A36" s="5">
        <v>41395</v>
      </c>
      <c r="B36">
        <v>725</v>
      </c>
      <c r="C36">
        <v>364</v>
      </c>
      <c r="D36">
        <v>404.4</v>
      </c>
    </row>
    <row r="37" spans="1:4">
      <c r="A37" s="5">
        <v>41426</v>
      </c>
      <c r="B37">
        <v>722</v>
      </c>
      <c r="C37">
        <v>362</v>
      </c>
      <c r="D37">
        <v>404.4</v>
      </c>
    </row>
    <row r="38" spans="1:4">
      <c r="A38" s="5">
        <v>41456</v>
      </c>
      <c r="B38">
        <v>713</v>
      </c>
      <c r="C38">
        <v>364</v>
      </c>
      <c r="D38">
        <v>404.4</v>
      </c>
    </row>
    <row r="39" spans="1:4">
      <c r="A39" s="5">
        <v>41487</v>
      </c>
      <c r="B39">
        <v>709</v>
      </c>
      <c r="C39">
        <v>370</v>
      </c>
      <c r="D39">
        <v>404.4</v>
      </c>
    </row>
    <row r="40" spans="1:4">
      <c r="A40" s="5">
        <v>41518</v>
      </c>
      <c r="B40">
        <v>689</v>
      </c>
      <c r="C40">
        <v>360</v>
      </c>
      <c r="D40">
        <v>404.4</v>
      </c>
    </row>
    <row r="41" spans="1:4">
      <c r="A41" s="5">
        <v>41548</v>
      </c>
      <c r="B41">
        <v>657</v>
      </c>
      <c r="C41">
        <v>364</v>
      </c>
      <c r="D41">
        <v>404.4</v>
      </c>
    </row>
    <row r="42" spans="1:4">
      <c r="A42" s="5">
        <v>41579</v>
      </c>
      <c r="B42">
        <v>647</v>
      </c>
      <c r="C42">
        <v>340</v>
      </c>
      <c r="D42">
        <v>404.4</v>
      </c>
    </row>
    <row r="43" spans="1:4">
      <c r="A43" s="5">
        <v>41609</v>
      </c>
      <c r="B43">
        <v>624</v>
      </c>
      <c r="C43">
        <v>348</v>
      </c>
      <c r="D43">
        <v>404.4</v>
      </c>
    </row>
    <row r="44" spans="1:4">
      <c r="A44" s="5">
        <v>41640</v>
      </c>
      <c r="B44">
        <v>627</v>
      </c>
      <c r="C44">
        <v>357</v>
      </c>
      <c r="D44">
        <v>404.4</v>
      </c>
    </row>
    <row r="45" spans="1:4">
      <c r="A45" s="5">
        <v>41671</v>
      </c>
      <c r="B45">
        <v>603</v>
      </c>
      <c r="C45">
        <v>337</v>
      </c>
      <c r="D45">
        <v>404.4</v>
      </c>
    </row>
    <row r="46" spans="1:4">
      <c r="A46" s="5">
        <v>41699</v>
      </c>
      <c r="B46">
        <v>604</v>
      </c>
      <c r="C46">
        <v>331</v>
      </c>
      <c r="D46">
        <v>404.4</v>
      </c>
    </row>
    <row r="47" spans="1:4">
      <c r="A47" s="5">
        <v>41730</v>
      </c>
      <c r="B47">
        <v>573</v>
      </c>
      <c r="C47">
        <v>343</v>
      </c>
      <c r="D47">
        <v>404.4</v>
      </c>
    </row>
    <row r="48" spans="1:4">
      <c r="A48" s="5">
        <v>41760</v>
      </c>
      <c r="B48">
        <v>574</v>
      </c>
      <c r="C48">
        <v>330</v>
      </c>
      <c r="D48">
        <v>404.4</v>
      </c>
    </row>
    <row r="49" spans="1:4">
      <c r="A49" s="5">
        <v>41791</v>
      </c>
      <c r="B49">
        <v>562</v>
      </c>
      <c r="C49">
        <v>319</v>
      </c>
      <c r="D49">
        <v>404.4</v>
      </c>
    </row>
    <row r="50" spans="1:4">
      <c r="A50" s="5">
        <v>41821</v>
      </c>
      <c r="B50">
        <v>536</v>
      </c>
      <c r="C50">
        <v>320</v>
      </c>
      <c r="D50">
        <v>404.4</v>
      </c>
    </row>
    <row r="51" spans="1:4">
      <c r="A51" s="5">
        <v>41852</v>
      </c>
      <c r="B51">
        <v>532</v>
      </c>
      <c r="C51">
        <v>326</v>
      </c>
      <c r="D51">
        <v>404.4</v>
      </c>
    </row>
    <row r="52" spans="1:4">
      <c r="A52" s="5">
        <v>41883</v>
      </c>
      <c r="B52">
        <v>509</v>
      </c>
      <c r="C52">
        <v>310</v>
      </c>
      <c r="D52">
        <v>404.4</v>
      </c>
    </row>
    <row r="53" spans="1:4">
      <c r="A53" s="5">
        <v>41913</v>
      </c>
      <c r="B53">
        <v>455</v>
      </c>
      <c r="C53">
        <v>328</v>
      </c>
      <c r="D53">
        <v>404.4</v>
      </c>
    </row>
    <row r="54" spans="1:4">
      <c r="A54" s="5">
        <v>41944</v>
      </c>
      <c r="B54">
        <v>449</v>
      </c>
      <c r="C54">
        <v>323</v>
      </c>
      <c r="D54">
        <v>404.4</v>
      </c>
    </row>
    <row r="55" spans="1:4">
      <c r="A55" s="5">
        <v>41974</v>
      </c>
      <c r="B55">
        <v>435</v>
      </c>
      <c r="C55">
        <v>324</v>
      </c>
      <c r="D55">
        <v>404.4</v>
      </c>
    </row>
    <row r="56" spans="1:4">
      <c r="A56" s="5">
        <v>42005</v>
      </c>
      <c r="B56">
        <v>422</v>
      </c>
      <c r="C56">
        <v>314</v>
      </c>
      <c r="D56">
        <v>404.4</v>
      </c>
    </row>
    <row r="57" spans="1:4">
      <c r="A57" s="5">
        <v>42036</v>
      </c>
      <c r="B57">
        <v>414</v>
      </c>
      <c r="C57">
        <v>299</v>
      </c>
      <c r="D57">
        <v>404.4</v>
      </c>
    </row>
    <row r="58" spans="1:4">
      <c r="A58" s="5">
        <v>42064</v>
      </c>
      <c r="B58">
        <v>419</v>
      </c>
      <c r="C58">
        <v>316</v>
      </c>
      <c r="D58">
        <v>404.4</v>
      </c>
    </row>
    <row r="59" spans="1:4">
      <c r="A59" s="5">
        <v>42095</v>
      </c>
      <c r="B59">
        <v>417</v>
      </c>
      <c r="C59">
        <v>297</v>
      </c>
      <c r="D59">
        <v>404.4</v>
      </c>
    </row>
    <row r="60" spans="1:4">
      <c r="A60" s="5">
        <v>42125</v>
      </c>
      <c r="B60">
        <v>419</v>
      </c>
      <c r="C60">
        <v>287</v>
      </c>
      <c r="D60">
        <v>404.4</v>
      </c>
    </row>
    <row r="61" spans="1:4">
      <c r="A61" s="5">
        <v>42156</v>
      </c>
      <c r="B61">
        <v>414</v>
      </c>
      <c r="C61">
        <v>279</v>
      </c>
      <c r="D61">
        <v>404.4</v>
      </c>
    </row>
    <row r="62" spans="1:4">
      <c r="A62" s="5">
        <v>42186</v>
      </c>
      <c r="B62">
        <v>415</v>
      </c>
      <c r="C62">
        <v>297</v>
      </c>
      <c r="D62">
        <v>404.4</v>
      </c>
    </row>
    <row r="63" spans="1:4">
      <c r="A63" s="5">
        <v>42217</v>
      </c>
      <c r="B63">
        <v>419</v>
      </c>
      <c r="C63">
        <v>308</v>
      </c>
      <c r="D63">
        <v>404.4</v>
      </c>
    </row>
    <row r="64" spans="1:4">
      <c r="A64" s="5">
        <v>42248</v>
      </c>
      <c r="B64">
        <v>425</v>
      </c>
      <c r="C64">
        <v>311</v>
      </c>
      <c r="D64">
        <v>404.4</v>
      </c>
    </row>
    <row r="65" spans="1:4">
      <c r="A65" s="5">
        <v>42278</v>
      </c>
      <c r="B65">
        <v>417</v>
      </c>
      <c r="C65">
        <v>293</v>
      </c>
      <c r="D65">
        <v>404.4</v>
      </c>
    </row>
    <row r="66" spans="1:4">
      <c r="A66" s="5">
        <v>42309</v>
      </c>
      <c r="B66">
        <v>423</v>
      </c>
      <c r="C66">
        <v>290</v>
      </c>
      <c r="D66">
        <v>404.4</v>
      </c>
    </row>
    <row r="67" spans="1:4">
      <c r="A67" s="5">
        <v>42339</v>
      </c>
      <c r="B67">
        <v>427</v>
      </c>
      <c r="C67">
        <v>326</v>
      </c>
      <c r="D67">
        <v>404.4</v>
      </c>
    </row>
    <row r="68" spans="1:4">
      <c r="A68" s="5">
        <v>42370</v>
      </c>
      <c r="B68">
        <v>429</v>
      </c>
      <c r="C68">
        <v>299</v>
      </c>
      <c r="D68">
        <v>404.4</v>
      </c>
    </row>
    <row r="69" spans="1:4">
      <c r="A69" s="5">
        <v>42401</v>
      </c>
      <c r="B69">
        <v>427</v>
      </c>
      <c r="C69">
        <v>292</v>
      </c>
      <c r="D69">
        <v>404.4</v>
      </c>
    </row>
    <row r="70" spans="1:4">
      <c r="A70" s="5">
        <v>42430</v>
      </c>
      <c r="B70">
        <v>433</v>
      </c>
      <c r="C70">
        <v>311</v>
      </c>
      <c r="D70">
        <v>404.4</v>
      </c>
    </row>
    <row r="71" spans="1:4">
      <c r="A71" s="5">
        <v>42461</v>
      </c>
      <c r="B71">
        <v>428</v>
      </c>
      <c r="C71">
        <v>284</v>
      </c>
      <c r="D71">
        <v>404.4</v>
      </c>
    </row>
    <row r="72" spans="1:4">
      <c r="A72" s="5">
        <v>42491</v>
      </c>
      <c r="B72">
        <v>434</v>
      </c>
      <c r="C72">
        <v>309</v>
      </c>
      <c r="D72">
        <v>404.4</v>
      </c>
    </row>
    <row r="73" spans="1:4">
      <c r="A73" s="5">
        <v>42522</v>
      </c>
      <c r="B73">
        <v>437</v>
      </c>
      <c r="C73">
        <v>320</v>
      </c>
      <c r="D73">
        <v>404.4</v>
      </c>
    </row>
    <row r="74" spans="1:4">
      <c r="A74" s="5">
        <v>42552</v>
      </c>
      <c r="B74">
        <v>438</v>
      </c>
      <c r="C74">
        <v>328</v>
      </c>
      <c r="D74">
        <v>404.4</v>
      </c>
    </row>
    <row r="75" spans="1:4">
      <c r="A75" s="5">
        <v>42583</v>
      </c>
      <c r="B75">
        <v>442</v>
      </c>
      <c r="C75">
        <v>335</v>
      </c>
      <c r="D75">
        <v>404.4</v>
      </c>
    </row>
    <row r="76" spans="1:4">
      <c r="A76" s="5">
        <v>42614</v>
      </c>
      <c r="B76">
        <v>450</v>
      </c>
      <c r="C76">
        <v>371</v>
      </c>
      <c r="D76">
        <v>404.4</v>
      </c>
    </row>
    <row r="77" spans="1:4">
      <c r="A77" s="5">
        <v>42644</v>
      </c>
      <c r="B77">
        <v>470</v>
      </c>
      <c r="C77">
        <v>319</v>
      </c>
      <c r="D77">
        <v>404.4</v>
      </c>
    </row>
    <row r="78" spans="1:4">
      <c r="A78" s="5">
        <v>42675</v>
      </c>
      <c r="B78">
        <v>480</v>
      </c>
      <c r="C78">
        <v>348</v>
      </c>
      <c r="D78">
        <v>404.4</v>
      </c>
    </row>
    <row r="79" spans="1:4">
      <c r="A79" s="5">
        <v>42705</v>
      </c>
      <c r="B79">
        <v>479</v>
      </c>
      <c r="C79">
        <v>374</v>
      </c>
      <c r="D79">
        <v>404.4</v>
      </c>
    </row>
    <row r="80" spans="1:4">
      <c r="A80" s="5">
        <v>42736</v>
      </c>
      <c r="B80">
        <v>496</v>
      </c>
      <c r="C80">
        <v>352</v>
      </c>
      <c r="D80">
        <v>404.4</v>
      </c>
    </row>
    <row r="81" spans="1:5">
      <c r="A81" s="5">
        <v>42767</v>
      </c>
      <c r="B81">
        <v>497</v>
      </c>
      <c r="C81">
        <v>349</v>
      </c>
      <c r="D81">
        <v>404.4</v>
      </c>
    </row>
    <row r="82" spans="1:5">
      <c r="A82" s="5">
        <v>42795</v>
      </c>
      <c r="B82">
        <v>495</v>
      </c>
      <c r="C82">
        <v>371</v>
      </c>
      <c r="D82">
        <v>404.4</v>
      </c>
    </row>
    <row r="83" spans="1:5">
      <c r="A83" s="5">
        <v>42826</v>
      </c>
      <c r="B83">
        <v>495</v>
      </c>
      <c r="C83">
        <v>368</v>
      </c>
      <c r="D83">
        <v>404.4</v>
      </c>
    </row>
    <row r="84" spans="1:5">
      <c r="A84" s="5">
        <v>42856</v>
      </c>
      <c r="B84">
        <v>497</v>
      </c>
      <c r="C84">
        <v>346</v>
      </c>
      <c r="D84">
        <v>404.4</v>
      </c>
    </row>
    <row r="85" spans="1:5">
      <c r="A85" s="5">
        <v>42887</v>
      </c>
      <c r="B85">
        <v>498</v>
      </c>
      <c r="C85">
        <v>364</v>
      </c>
      <c r="D85">
        <v>404.4</v>
      </c>
    </row>
    <row r="86" spans="1:5">
      <c r="A86" s="5">
        <v>42917</v>
      </c>
      <c r="B86">
        <v>501</v>
      </c>
      <c r="C86">
        <v>378</v>
      </c>
      <c r="D86">
        <v>404.4</v>
      </c>
    </row>
    <row r="87" spans="1:5">
      <c r="A87" s="5">
        <v>42948</v>
      </c>
      <c r="B87">
        <v>501</v>
      </c>
      <c r="C87">
        <v>359</v>
      </c>
      <c r="D87">
        <v>404.4</v>
      </c>
    </row>
    <row r="88" spans="1:5">
      <c r="A88" s="5">
        <v>42979</v>
      </c>
      <c r="B88">
        <v>490</v>
      </c>
      <c r="C88">
        <v>345</v>
      </c>
      <c r="D88">
        <v>404.4</v>
      </c>
    </row>
    <row r="89" spans="1:5">
      <c r="A89" s="5">
        <v>43009</v>
      </c>
      <c r="B89">
        <v>422</v>
      </c>
      <c r="D89">
        <v>404.4</v>
      </c>
      <c r="E89">
        <v>422</v>
      </c>
    </row>
    <row r="90" spans="1:5">
      <c r="A90" s="5">
        <v>43040</v>
      </c>
      <c r="B90">
        <v>411</v>
      </c>
      <c r="D90">
        <v>404.4</v>
      </c>
      <c r="E90">
        <v>411</v>
      </c>
    </row>
    <row r="91" spans="1:5">
      <c r="A91" s="5">
        <v>43070</v>
      </c>
      <c r="B91">
        <v>400</v>
      </c>
      <c r="D91">
        <v>404.4</v>
      </c>
      <c r="E91">
        <v>400</v>
      </c>
    </row>
    <row r="92" spans="1:5">
      <c r="A92" s="5">
        <v>43101</v>
      </c>
      <c r="B92">
        <v>371</v>
      </c>
      <c r="D92">
        <v>404.4</v>
      </c>
      <c r="E92">
        <v>371</v>
      </c>
    </row>
    <row r="93" spans="1:5">
      <c r="A93" s="5">
        <v>43132</v>
      </c>
      <c r="B93">
        <v>372</v>
      </c>
      <c r="D93">
        <v>404.4</v>
      </c>
      <c r="E93">
        <v>372</v>
      </c>
    </row>
    <row r="94" spans="1:5">
      <c r="A94" s="5">
        <v>43160</v>
      </c>
      <c r="B94">
        <v>376</v>
      </c>
      <c r="D94">
        <v>404.4</v>
      </c>
      <c r="E94">
        <v>376</v>
      </c>
    </row>
    <row r="95" spans="1:5">
      <c r="A95" s="5">
        <v>43191</v>
      </c>
      <c r="B95">
        <v>365</v>
      </c>
      <c r="D95">
        <v>404.4</v>
      </c>
      <c r="E95">
        <f>B95</f>
        <v>365</v>
      </c>
    </row>
    <row r="96" spans="1:5">
      <c r="A96" s="5">
        <v>43221</v>
      </c>
      <c r="B96">
        <v>368</v>
      </c>
      <c r="D96">
        <v>404.4</v>
      </c>
      <c r="E96">
        <f t="shared" ref="E96:E167" si="0">B96</f>
        <v>368</v>
      </c>
    </row>
    <row r="97" spans="1:5">
      <c r="A97" s="5">
        <v>43252</v>
      </c>
      <c r="B97">
        <v>361</v>
      </c>
      <c r="D97">
        <v>404.4</v>
      </c>
      <c r="E97">
        <f t="shared" si="0"/>
        <v>361</v>
      </c>
    </row>
    <row r="98" spans="1:5">
      <c r="A98" s="5">
        <v>43282</v>
      </c>
      <c r="B98">
        <v>347</v>
      </c>
      <c r="D98">
        <v>404.4</v>
      </c>
      <c r="E98">
        <f t="shared" si="0"/>
        <v>347</v>
      </c>
    </row>
    <row r="99" spans="1:5">
      <c r="A99" s="5">
        <v>43313</v>
      </c>
      <c r="B99">
        <v>347</v>
      </c>
      <c r="D99">
        <v>404.4</v>
      </c>
      <c r="E99">
        <f t="shared" si="0"/>
        <v>347</v>
      </c>
    </row>
    <row r="100" spans="1:5">
      <c r="A100" s="5">
        <v>43344</v>
      </c>
      <c r="B100">
        <v>347</v>
      </c>
      <c r="D100">
        <v>404.4</v>
      </c>
      <c r="E100">
        <f t="shared" si="0"/>
        <v>347</v>
      </c>
    </row>
    <row r="101" spans="1:5">
      <c r="A101" s="5">
        <v>43374</v>
      </c>
      <c r="B101">
        <v>321</v>
      </c>
      <c r="D101">
        <v>404.4</v>
      </c>
      <c r="E101">
        <f t="shared" si="0"/>
        <v>321</v>
      </c>
    </row>
    <row r="102" spans="1:5">
      <c r="A102" s="5">
        <v>43405</v>
      </c>
      <c r="B102">
        <v>320</v>
      </c>
      <c r="D102">
        <v>404.4</v>
      </c>
      <c r="E102">
        <f t="shared" si="0"/>
        <v>320</v>
      </c>
    </row>
    <row r="103" spans="1:5">
      <c r="A103" s="5">
        <v>43435</v>
      </c>
      <c r="B103">
        <v>314</v>
      </c>
      <c r="D103">
        <v>404.4</v>
      </c>
      <c r="E103">
        <f t="shared" si="0"/>
        <v>314</v>
      </c>
    </row>
    <row r="104" spans="1:5">
      <c r="A104" s="5">
        <v>43466</v>
      </c>
      <c r="B104">
        <v>312</v>
      </c>
      <c r="D104">
        <v>404.4</v>
      </c>
      <c r="E104">
        <f t="shared" si="0"/>
        <v>312</v>
      </c>
    </row>
    <row r="105" spans="1:5">
      <c r="A105" s="5">
        <v>43497</v>
      </c>
      <c r="B105">
        <v>314</v>
      </c>
      <c r="D105">
        <v>404.4</v>
      </c>
      <c r="E105">
        <f t="shared" si="0"/>
        <v>314</v>
      </c>
    </row>
    <row r="106" spans="1:5">
      <c r="A106" s="5">
        <v>43525</v>
      </c>
      <c r="B106">
        <v>314</v>
      </c>
      <c r="D106">
        <v>404.4</v>
      </c>
      <c r="E106">
        <f t="shared" si="0"/>
        <v>314</v>
      </c>
    </row>
    <row r="107" spans="1:5">
      <c r="A107" s="5">
        <v>43556</v>
      </c>
      <c r="B107">
        <v>319</v>
      </c>
      <c r="D107">
        <v>404.4</v>
      </c>
      <c r="E107">
        <f t="shared" si="0"/>
        <v>319</v>
      </c>
    </row>
    <row r="108" spans="1:5">
      <c r="A108" s="5">
        <v>43586</v>
      </c>
      <c r="B108">
        <v>320</v>
      </c>
      <c r="D108">
        <v>404.4</v>
      </c>
      <c r="E108">
        <f t="shared" si="0"/>
        <v>320</v>
      </c>
    </row>
    <row r="109" spans="1:5">
      <c r="A109" s="5">
        <v>43617</v>
      </c>
      <c r="B109">
        <v>321</v>
      </c>
      <c r="D109">
        <v>404.4</v>
      </c>
      <c r="E109">
        <f t="shared" si="0"/>
        <v>321</v>
      </c>
    </row>
    <row r="110" spans="1:5">
      <c r="A110" s="5">
        <v>43647</v>
      </c>
      <c r="B110">
        <v>320</v>
      </c>
      <c r="D110">
        <v>404.4</v>
      </c>
      <c r="E110">
        <f t="shared" si="0"/>
        <v>320</v>
      </c>
    </row>
    <row r="111" spans="1:5">
      <c r="A111" s="5">
        <v>43678</v>
      </c>
      <c r="B111">
        <v>320</v>
      </c>
      <c r="D111">
        <v>404.4</v>
      </c>
      <c r="E111">
        <f t="shared" si="0"/>
        <v>320</v>
      </c>
    </row>
    <row r="112" spans="1:5">
      <c r="A112" s="5">
        <v>43709</v>
      </c>
      <c r="B112">
        <v>328</v>
      </c>
      <c r="D112">
        <v>404.4</v>
      </c>
      <c r="E112">
        <f t="shared" si="0"/>
        <v>328</v>
      </c>
    </row>
    <row r="113" spans="1:5">
      <c r="A113" s="5">
        <v>43739</v>
      </c>
      <c r="B113">
        <v>332</v>
      </c>
      <c r="D113">
        <v>404.4</v>
      </c>
      <c r="E113">
        <f t="shared" si="0"/>
        <v>332</v>
      </c>
    </row>
    <row r="114" spans="1:5">
      <c r="A114" s="5">
        <v>43770</v>
      </c>
      <c r="B114">
        <v>334</v>
      </c>
      <c r="D114">
        <v>404.4</v>
      </c>
      <c r="E114">
        <f t="shared" si="0"/>
        <v>334</v>
      </c>
    </row>
    <row r="115" spans="1:5">
      <c r="A115" s="5">
        <v>43800</v>
      </c>
      <c r="B115">
        <v>342</v>
      </c>
      <c r="D115">
        <v>404.4</v>
      </c>
      <c r="E115">
        <f t="shared" si="0"/>
        <v>342</v>
      </c>
    </row>
    <row r="116" spans="1:5">
      <c r="A116" s="5">
        <v>43831</v>
      </c>
      <c r="B116">
        <v>360</v>
      </c>
      <c r="D116">
        <v>404.4</v>
      </c>
      <c r="E116">
        <f t="shared" si="0"/>
        <v>360</v>
      </c>
    </row>
    <row r="117" spans="1:5">
      <c r="A117" s="5">
        <v>43862</v>
      </c>
      <c r="B117">
        <v>371</v>
      </c>
      <c r="D117">
        <v>404.4</v>
      </c>
      <c r="E117">
        <f t="shared" si="0"/>
        <v>371</v>
      </c>
    </row>
    <row r="118" spans="1:5">
      <c r="A118" s="5">
        <v>43891</v>
      </c>
      <c r="B118">
        <v>375</v>
      </c>
      <c r="D118">
        <v>404.4</v>
      </c>
      <c r="E118">
        <f t="shared" si="0"/>
        <v>375</v>
      </c>
    </row>
    <row r="119" spans="1:5">
      <c r="A119" s="5">
        <v>43922</v>
      </c>
      <c r="B119">
        <v>379</v>
      </c>
      <c r="D119">
        <v>404.4</v>
      </c>
      <c r="E119">
        <f t="shared" si="0"/>
        <v>379</v>
      </c>
    </row>
    <row r="120" spans="1:5">
      <c r="A120" s="5">
        <v>43952</v>
      </c>
      <c r="B120">
        <v>375</v>
      </c>
      <c r="D120">
        <v>404.4</v>
      </c>
      <c r="E120">
        <f t="shared" si="0"/>
        <v>375</v>
      </c>
    </row>
    <row r="121" spans="1:5">
      <c r="A121" s="5">
        <v>43983</v>
      </c>
      <c r="B121">
        <v>379</v>
      </c>
      <c r="D121">
        <v>404.4</v>
      </c>
      <c r="E121">
        <f t="shared" si="0"/>
        <v>379</v>
      </c>
    </row>
    <row r="122" spans="1:5">
      <c r="A122" s="5">
        <v>44013</v>
      </c>
      <c r="B122">
        <v>378</v>
      </c>
      <c r="D122">
        <v>404.4</v>
      </c>
      <c r="E122">
        <f t="shared" si="0"/>
        <v>378</v>
      </c>
    </row>
    <row r="123" spans="1:5">
      <c r="A123" s="5">
        <v>44044</v>
      </c>
      <c r="B123">
        <v>378</v>
      </c>
      <c r="D123">
        <v>404.4</v>
      </c>
      <c r="E123">
        <f t="shared" si="0"/>
        <v>378</v>
      </c>
    </row>
    <row r="124" spans="1:5">
      <c r="A124" s="5">
        <v>44075</v>
      </c>
      <c r="B124">
        <v>376</v>
      </c>
      <c r="D124">
        <v>404.4</v>
      </c>
      <c r="E124">
        <f t="shared" si="0"/>
        <v>376</v>
      </c>
    </row>
    <row r="125" spans="1:5">
      <c r="A125" s="5">
        <v>44105</v>
      </c>
      <c r="B125">
        <v>381</v>
      </c>
      <c r="D125">
        <v>404.4</v>
      </c>
      <c r="E125">
        <f t="shared" si="0"/>
        <v>381</v>
      </c>
    </row>
    <row r="126" spans="1:5">
      <c r="A126" s="5">
        <v>44136</v>
      </c>
      <c r="B126">
        <v>379</v>
      </c>
      <c r="D126">
        <v>404.4</v>
      </c>
      <c r="E126">
        <f t="shared" si="0"/>
        <v>379</v>
      </c>
    </row>
    <row r="127" spans="1:5">
      <c r="A127" s="5">
        <v>44166</v>
      </c>
      <c r="B127">
        <v>379</v>
      </c>
      <c r="D127">
        <v>404.4</v>
      </c>
      <c r="E127">
        <f t="shared" si="0"/>
        <v>379</v>
      </c>
    </row>
    <row r="128" spans="1:5">
      <c r="A128" s="5">
        <v>44197</v>
      </c>
      <c r="B128">
        <v>388</v>
      </c>
      <c r="D128">
        <v>404.4</v>
      </c>
      <c r="E128">
        <f t="shared" si="0"/>
        <v>388</v>
      </c>
    </row>
    <row r="129" spans="1:5">
      <c r="A129" s="5">
        <v>44228</v>
      </c>
      <c r="B129">
        <v>390</v>
      </c>
      <c r="D129">
        <v>404.4</v>
      </c>
      <c r="E129">
        <f t="shared" si="0"/>
        <v>390</v>
      </c>
    </row>
    <row r="130" spans="1:5">
      <c r="A130" s="5">
        <v>44256</v>
      </c>
      <c r="B130">
        <v>394</v>
      </c>
      <c r="D130">
        <v>404.4</v>
      </c>
      <c r="E130">
        <f t="shared" si="0"/>
        <v>394</v>
      </c>
    </row>
    <row r="131" spans="1:5">
      <c r="A131" s="5">
        <v>44287</v>
      </c>
      <c r="B131">
        <v>395</v>
      </c>
      <c r="D131">
        <v>404.4</v>
      </c>
      <c r="E131">
        <f t="shared" si="0"/>
        <v>395</v>
      </c>
    </row>
    <row r="132" spans="1:5">
      <c r="A132" s="5">
        <v>44317</v>
      </c>
      <c r="B132">
        <v>396</v>
      </c>
      <c r="D132">
        <v>404.4</v>
      </c>
      <c r="E132">
        <f t="shared" si="0"/>
        <v>396</v>
      </c>
    </row>
    <row r="133" spans="1:5">
      <c r="A133" s="5">
        <v>44348</v>
      </c>
      <c r="B133">
        <v>397</v>
      </c>
      <c r="D133">
        <v>404.4</v>
      </c>
      <c r="E133">
        <f t="shared" si="0"/>
        <v>397</v>
      </c>
    </row>
    <row r="134" spans="1:5">
      <c r="A134" s="5">
        <v>44378</v>
      </c>
      <c r="B134">
        <v>400</v>
      </c>
      <c r="D134">
        <v>404.4</v>
      </c>
      <c r="E134">
        <f t="shared" si="0"/>
        <v>400</v>
      </c>
    </row>
    <row r="135" spans="1:5">
      <c r="A135" s="5">
        <v>44409</v>
      </c>
      <c r="B135">
        <v>402</v>
      </c>
      <c r="D135">
        <v>404.4</v>
      </c>
      <c r="E135">
        <f t="shared" si="0"/>
        <v>402</v>
      </c>
    </row>
    <row r="136" spans="1:5">
      <c r="A136" s="5">
        <v>44440</v>
      </c>
      <c r="B136">
        <v>408</v>
      </c>
      <c r="D136">
        <v>404.4</v>
      </c>
      <c r="E136">
        <f t="shared" si="0"/>
        <v>408</v>
      </c>
    </row>
    <row r="137" spans="1:5">
      <c r="A137" s="5">
        <v>44470</v>
      </c>
      <c r="B137">
        <v>416</v>
      </c>
      <c r="D137">
        <v>404.4</v>
      </c>
      <c r="E137">
        <f t="shared" si="0"/>
        <v>416</v>
      </c>
    </row>
    <row r="138" spans="1:5">
      <c r="A138" s="5">
        <v>44501</v>
      </c>
      <c r="B138">
        <v>414</v>
      </c>
      <c r="D138">
        <v>404.4</v>
      </c>
      <c r="E138">
        <f t="shared" si="0"/>
        <v>414</v>
      </c>
    </row>
    <row r="139" spans="1:5">
      <c r="A139" s="5">
        <v>44531</v>
      </c>
      <c r="B139">
        <v>421</v>
      </c>
      <c r="D139">
        <v>404.4</v>
      </c>
      <c r="E139">
        <f t="shared" si="0"/>
        <v>421</v>
      </c>
    </row>
    <row r="140" spans="1:5">
      <c r="A140" s="5">
        <v>44562</v>
      </c>
      <c r="B140">
        <v>433</v>
      </c>
      <c r="D140">
        <v>404.4</v>
      </c>
      <c r="E140">
        <f t="shared" si="0"/>
        <v>433</v>
      </c>
    </row>
    <row r="141" spans="1:5">
      <c r="A141" s="5">
        <v>44593</v>
      </c>
      <c r="B141">
        <v>440</v>
      </c>
      <c r="D141">
        <v>404.4</v>
      </c>
      <c r="E141">
        <f t="shared" si="0"/>
        <v>440</v>
      </c>
    </row>
    <row r="142" spans="1:5">
      <c r="A142" s="5">
        <v>44621</v>
      </c>
      <c r="B142">
        <v>443</v>
      </c>
      <c r="D142">
        <v>404.4</v>
      </c>
      <c r="E142">
        <f t="shared" si="0"/>
        <v>443</v>
      </c>
    </row>
    <row r="143" spans="1:5">
      <c r="A143" s="5">
        <v>44652</v>
      </c>
      <c r="B143">
        <v>446</v>
      </c>
      <c r="D143">
        <v>404.4</v>
      </c>
      <c r="E143">
        <f t="shared" si="0"/>
        <v>446</v>
      </c>
    </row>
    <row r="144" spans="1:5">
      <c r="A144" s="5">
        <v>44682</v>
      </c>
      <c r="B144">
        <v>452</v>
      </c>
      <c r="D144">
        <v>404.4</v>
      </c>
      <c r="E144">
        <f t="shared" si="0"/>
        <v>452</v>
      </c>
    </row>
    <row r="145" spans="1:5">
      <c r="A145" s="5">
        <v>44713</v>
      </c>
      <c r="B145">
        <v>453</v>
      </c>
      <c r="D145">
        <v>404.4</v>
      </c>
      <c r="E145">
        <f t="shared" si="0"/>
        <v>453</v>
      </c>
    </row>
    <row r="146" spans="1:5">
      <c r="A146" s="5">
        <v>44743</v>
      </c>
      <c r="B146">
        <v>473</v>
      </c>
      <c r="D146">
        <v>404.4</v>
      </c>
      <c r="E146">
        <f t="shared" si="0"/>
        <v>473</v>
      </c>
    </row>
    <row r="147" spans="1:5">
      <c r="A147" s="5">
        <v>44774</v>
      </c>
      <c r="B147">
        <v>484</v>
      </c>
      <c r="D147">
        <v>404.4</v>
      </c>
      <c r="E147">
        <f t="shared" si="0"/>
        <v>484</v>
      </c>
    </row>
    <row r="148" spans="1:5">
      <c r="A148" s="5">
        <v>44805</v>
      </c>
      <c r="B148">
        <v>512</v>
      </c>
      <c r="D148">
        <v>404.4</v>
      </c>
      <c r="E148">
        <f t="shared" si="0"/>
        <v>512</v>
      </c>
    </row>
    <row r="149" spans="1:5">
      <c r="A149" s="5">
        <v>44835</v>
      </c>
      <c r="B149">
        <v>586</v>
      </c>
      <c r="D149">
        <v>404.4</v>
      </c>
      <c r="E149">
        <f t="shared" si="0"/>
        <v>586</v>
      </c>
    </row>
    <row r="150" spans="1:5">
      <c r="A150" s="5">
        <v>44866</v>
      </c>
      <c r="B150">
        <v>622</v>
      </c>
      <c r="D150">
        <v>404.4</v>
      </c>
      <c r="E150">
        <f t="shared" si="0"/>
        <v>622</v>
      </c>
    </row>
    <row r="151" spans="1:5">
      <c r="A151" s="5">
        <v>44896</v>
      </c>
      <c r="B151">
        <v>655</v>
      </c>
      <c r="D151">
        <v>404.4</v>
      </c>
      <c r="E151">
        <f t="shared" si="0"/>
        <v>655</v>
      </c>
    </row>
    <row r="152" spans="1:5">
      <c r="A152" s="5">
        <v>44927</v>
      </c>
      <c r="B152">
        <v>773</v>
      </c>
      <c r="D152">
        <v>404.4</v>
      </c>
      <c r="E152">
        <f t="shared" si="0"/>
        <v>773</v>
      </c>
    </row>
    <row r="153" spans="1:5">
      <c r="A153" s="92">
        <v>44958</v>
      </c>
      <c r="B153" s="63">
        <v>804</v>
      </c>
      <c r="D153">
        <v>404.4</v>
      </c>
      <c r="E153">
        <f t="shared" si="0"/>
        <v>804</v>
      </c>
    </row>
    <row r="154" spans="1:5">
      <c r="A154" s="92">
        <v>44986</v>
      </c>
      <c r="B154" s="63">
        <v>804</v>
      </c>
      <c r="D154">
        <v>404.4</v>
      </c>
      <c r="E154">
        <f t="shared" si="0"/>
        <v>804</v>
      </c>
    </row>
    <row r="155" spans="1:5">
      <c r="A155" s="92">
        <v>45017</v>
      </c>
      <c r="B155" s="63">
        <v>812</v>
      </c>
      <c r="D155">
        <v>404.4</v>
      </c>
      <c r="E155">
        <f t="shared" si="0"/>
        <v>812</v>
      </c>
    </row>
    <row r="156" spans="1:5">
      <c r="A156" s="92">
        <v>45047</v>
      </c>
      <c r="B156" s="63">
        <v>814</v>
      </c>
      <c r="D156">
        <v>404.4</v>
      </c>
      <c r="E156">
        <f t="shared" si="0"/>
        <v>814</v>
      </c>
    </row>
    <row r="157" spans="1:5">
      <c r="A157" s="92">
        <v>45078</v>
      </c>
      <c r="B157" s="63">
        <v>817</v>
      </c>
      <c r="D157">
        <v>404.4</v>
      </c>
      <c r="E157">
        <f t="shared" si="0"/>
        <v>817</v>
      </c>
    </row>
    <row r="158" spans="1:5">
      <c r="A158" s="92">
        <v>45108</v>
      </c>
      <c r="B158" s="63">
        <v>821</v>
      </c>
      <c r="D158">
        <v>404.4</v>
      </c>
      <c r="E158">
        <f t="shared" si="0"/>
        <v>821</v>
      </c>
    </row>
    <row r="159" spans="1:5">
      <c r="A159" s="92">
        <v>45139</v>
      </c>
      <c r="B159" s="63">
        <v>819</v>
      </c>
      <c r="D159">
        <v>404.4</v>
      </c>
      <c r="E159">
        <f t="shared" si="0"/>
        <v>819</v>
      </c>
    </row>
    <row r="160" spans="1:5">
      <c r="A160" s="93">
        <v>45170</v>
      </c>
      <c r="B160" s="63">
        <v>820</v>
      </c>
      <c r="D160">
        <v>404.4</v>
      </c>
      <c r="E160">
        <f t="shared" si="0"/>
        <v>820</v>
      </c>
    </row>
    <row r="161" spans="1:5">
      <c r="A161" s="92">
        <v>45200</v>
      </c>
      <c r="B161" s="63">
        <v>841</v>
      </c>
      <c r="D161">
        <v>404.4</v>
      </c>
      <c r="E161">
        <f t="shared" si="0"/>
        <v>841</v>
      </c>
    </row>
    <row r="162" spans="1:5">
      <c r="A162" s="92">
        <v>45231</v>
      </c>
      <c r="B162" s="63">
        <v>854</v>
      </c>
      <c r="D162">
        <v>404.4</v>
      </c>
      <c r="E162">
        <f t="shared" si="0"/>
        <v>854</v>
      </c>
    </row>
    <row r="163" spans="1:5">
      <c r="A163" s="92">
        <v>45261</v>
      </c>
      <c r="B163" s="63">
        <v>856</v>
      </c>
      <c r="D163">
        <v>404.4</v>
      </c>
      <c r="E163">
        <f t="shared" si="0"/>
        <v>856</v>
      </c>
    </row>
    <row r="164" spans="1:5">
      <c r="A164" s="92">
        <v>45292</v>
      </c>
      <c r="B164" s="63">
        <v>853</v>
      </c>
      <c r="D164">
        <v>404.4</v>
      </c>
      <c r="E164">
        <f t="shared" si="0"/>
        <v>853</v>
      </c>
    </row>
    <row r="165" spans="1:5">
      <c r="A165" s="92">
        <v>45323</v>
      </c>
      <c r="B165" s="63">
        <v>837</v>
      </c>
      <c r="D165">
        <v>404.4</v>
      </c>
      <c r="E165">
        <f t="shared" si="0"/>
        <v>837</v>
      </c>
    </row>
    <row r="166" spans="1:5">
      <c r="A166" s="92">
        <v>45352</v>
      </c>
      <c r="B166" s="63">
        <v>844</v>
      </c>
      <c r="D166">
        <v>404.4</v>
      </c>
      <c r="E166">
        <f t="shared" si="0"/>
        <v>844</v>
      </c>
    </row>
    <row r="167" spans="1:5">
      <c r="A167" s="92">
        <v>45383</v>
      </c>
      <c r="B167" s="63">
        <v>831</v>
      </c>
      <c r="D167">
        <v>404.4</v>
      </c>
      <c r="E167">
        <f t="shared" si="0"/>
        <v>831</v>
      </c>
    </row>
    <row r="168" spans="1:5">
      <c r="A168" s="92">
        <v>45413</v>
      </c>
      <c r="B168" s="63">
        <v>827</v>
      </c>
      <c r="D168">
        <v>404.4</v>
      </c>
      <c r="E168">
        <v>827</v>
      </c>
    </row>
    <row r="169" spans="1:5">
      <c r="A169" s="92">
        <v>45444</v>
      </c>
      <c r="B169" s="63">
        <v>807</v>
      </c>
      <c r="D169">
        <v>404.4</v>
      </c>
      <c r="E169">
        <v>807</v>
      </c>
    </row>
    <row r="170" spans="1:5">
      <c r="A170" s="92">
        <v>45474</v>
      </c>
      <c r="B170" s="63">
        <v>775</v>
      </c>
      <c r="D170">
        <v>404.4</v>
      </c>
      <c r="E170">
        <v>775</v>
      </c>
    </row>
    <row r="171" spans="1:5">
      <c r="A171" s="92">
        <v>45505</v>
      </c>
      <c r="B171" s="63">
        <v>787</v>
      </c>
      <c r="D171">
        <v>404.4</v>
      </c>
      <c r="E171">
        <v>787</v>
      </c>
    </row>
    <row r="172" spans="1:5">
      <c r="A172" s="92">
        <v>45536</v>
      </c>
      <c r="B172" s="63">
        <v>758</v>
      </c>
      <c r="D172">
        <v>404.4</v>
      </c>
      <c r="E172">
        <v>758</v>
      </c>
    </row>
    <row r="173" spans="1:5">
      <c r="A173" s="5">
        <v>45566</v>
      </c>
      <c r="B173">
        <v>619</v>
      </c>
      <c r="D173">
        <v>404.4</v>
      </c>
      <c r="E173">
        <v>619</v>
      </c>
    </row>
    <row r="174" spans="1:5">
      <c r="A174" s="5">
        <v>45597</v>
      </c>
      <c r="B174">
        <v>599</v>
      </c>
      <c r="D174">
        <v>404.4</v>
      </c>
      <c r="E174">
        <v>599</v>
      </c>
    </row>
    <row r="175" spans="1:5">
      <c r="A175" s="5">
        <v>45627</v>
      </c>
      <c r="B175">
        <v>580</v>
      </c>
      <c r="D175">
        <v>404.4</v>
      </c>
      <c r="E175">
        <v>580</v>
      </c>
    </row>
    <row r="176" spans="1:5">
      <c r="A176" s="5">
        <v>45658</v>
      </c>
      <c r="B176">
        <v>559</v>
      </c>
      <c r="D176">
        <v>404.4</v>
      </c>
      <c r="E176">
        <v>559</v>
      </c>
    </row>
    <row r="177" spans="1:15">
      <c r="A177" s="5">
        <v>45689</v>
      </c>
      <c r="B177">
        <v>541</v>
      </c>
      <c r="D177">
        <v>404.4</v>
      </c>
      <c r="E177">
        <v>541</v>
      </c>
    </row>
    <row r="178" spans="1:15">
      <c r="A178" s="5">
        <v>45718</v>
      </c>
      <c r="B178">
        <v>550</v>
      </c>
      <c r="D178">
        <v>404.4</v>
      </c>
      <c r="E178">
        <v>550</v>
      </c>
    </row>
    <row r="179" spans="1:15">
      <c r="A179" s="5">
        <v>45748</v>
      </c>
      <c r="B179">
        <v>540</v>
      </c>
      <c r="D179">
        <v>404.4</v>
      </c>
      <c r="E179">
        <v>540</v>
      </c>
    </row>
    <row r="180" spans="1:15">
      <c r="A180" s="5">
        <v>45778</v>
      </c>
      <c r="B180">
        <v>540</v>
      </c>
      <c r="D180">
        <v>404.4</v>
      </c>
      <c r="E180">
        <v>540</v>
      </c>
      <c r="O180" s="123" t="s">
        <v>87</v>
      </c>
    </row>
    <row r="181" spans="1:15">
      <c r="A181" s="5">
        <v>45809</v>
      </c>
      <c r="B181">
        <v>536</v>
      </c>
      <c r="D181">
        <v>404.4</v>
      </c>
      <c r="E181">
        <v>536</v>
      </c>
    </row>
    <row r="182" spans="1:15">
      <c r="A182" s="5">
        <v>45839</v>
      </c>
      <c r="B182">
        <v>538</v>
      </c>
      <c r="D182">
        <v>404.4</v>
      </c>
      <c r="E182">
        <v>538</v>
      </c>
    </row>
    <row r="183" spans="1:15">
      <c r="A183" s="5">
        <v>45870</v>
      </c>
      <c r="B183">
        <v>536</v>
      </c>
      <c r="D183">
        <v>404.4</v>
      </c>
      <c r="E183">
        <v>536</v>
      </c>
    </row>
    <row r="184" spans="1:15">
      <c r="A184" s="5">
        <v>45901</v>
      </c>
      <c r="B184">
        <v>529</v>
      </c>
      <c r="D184">
        <v>404.4</v>
      </c>
      <c r="E184">
        <v>529</v>
      </c>
    </row>
    <row r="185" spans="1:15">
      <c r="A185" s="5">
        <v>45931</v>
      </c>
      <c r="B185">
        <v>532</v>
      </c>
      <c r="D185">
        <v>404.4</v>
      </c>
      <c r="E185">
        <v>532</v>
      </c>
    </row>
    <row r="186" spans="1:15">
      <c r="A186" s="5">
        <v>45962</v>
      </c>
      <c r="B186">
        <v>525</v>
      </c>
      <c r="D186">
        <v>404.4</v>
      </c>
      <c r="E186">
        <v>525</v>
      </c>
    </row>
    <row r="187" spans="1:15">
      <c r="A187" s="5">
        <v>45992</v>
      </c>
      <c r="B187">
        <v>518</v>
      </c>
      <c r="D187">
        <v>404.4</v>
      </c>
      <c r="E187">
        <v>518</v>
      </c>
    </row>
    <row r="188" spans="1:15">
      <c r="A188" s="5">
        <v>46023</v>
      </c>
      <c r="B188">
        <v>516</v>
      </c>
      <c r="D188">
        <v>404.4</v>
      </c>
      <c r="E188">
        <v>516</v>
      </c>
    </row>
    <row r="189" spans="1:15">
      <c r="A189" s="5">
        <v>46054</v>
      </c>
      <c r="B189">
        <v>513</v>
      </c>
      <c r="D189">
        <v>404.4</v>
      </c>
      <c r="E189">
        <v>513</v>
      </c>
      <c r="G189" s="20" t="s">
        <v>75</v>
      </c>
      <c r="H189" s="61">
        <f>AVERAGE(B125:B128)</f>
        <v>381.75</v>
      </c>
      <c r="I189" t="e">
        <f t="shared" ref="I189:J189" si="1">AVERAGE(C125:C128)</f>
        <v>#DIV/0!</v>
      </c>
      <c r="J189">
        <f t="shared" si="1"/>
        <v>404.4</v>
      </c>
      <c r="K189">
        <f>AVERAGE(E125:E128)</f>
        <v>381.75</v>
      </c>
    </row>
    <row r="190" spans="1:15">
      <c r="A190" s="5">
        <v>46082</v>
      </c>
      <c r="B190">
        <v>510</v>
      </c>
      <c r="D190">
        <v>404.4</v>
      </c>
      <c r="E190">
        <v>510</v>
      </c>
      <c r="G190" s="20" t="s">
        <v>76</v>
      </c>
      <c r="H190" s="61">
        <f>AVERAGE(B137:B140)</f>
        <v>421</v>
      </c>
      <c r="I190" s="61" t="e">
        <f t="shared" ref="I190:K190" si="2">AVERAGE(C137:C140)</f>
        <v>#DIV/0!</v>
      </c>
      <c r="J190" s="61">
        <f t="shared" si="2"/>
        <v>404.4</v>
      </c>
      <c r="K190" s="61">
        <f t="shared" si="2"/>
        <v>421</v>
      </c>
    </row>
    <row r="191" spans="1:15">
      <c r="G191" s="20" t="s">
        <v>64</v>
      </c>
      <c r="H191" s="61">
        <f>AVERAGE(B149:B152)</f>
        <v>659</v>
      </c>
      <c r="I191" s="61" t="e">
        <f t="shared" ref="I191:K191" si="3">AVERAGE(C149:C152)</f>
        <v>#DIV/0!</v>
      </c>
      <c r="J191" s="61">
        <f t="shared" si="3"/>
        <v>404.4</v>
      </c>
      <c r="K191" s="61">
        <f t="shared" si="3"/>
        <v>659</v>
      </c>
    </row>
    <row r="192" spans="1:15">
      <c r="G192" s="20" t="s">
        <v>68</v>
      </c>
      <c r="H192" s="61">
        <f>AVERAGE(B161:B164)</f>
        <v>851</v>
      </c>
      <c r="I192" s="61" t="e">
        <f t="shared" ref="I192:K192" si="4">AVERAGE(C161:C164)</f>
        <v>#DIV/0!</v>
      </c>
      <c r="J192" s="61">
        <f t="shared" si="4"/>
        <v>404.4</v>
      </c>
      <c r="K192" s="61">
        <f t="shared" si="4"/>
        <v>851</v>
      </c>
      <c r="L192" s="91"/>
      <c r="M192" s="91"/>
    </row>
    <row r="193" spans="7:13">
      <c r="G193" s="20" t="s">
        <v>69</v>
      </c>
      <c r="H193" s="61">
        <f>AVERAGE(B173:B178)</f>
        <v>574.66666666666663</v>
      </c>
      <c r="I193" s="61" t="e">
        <f t="shared" ref="I193:J193" si="5">AVERAGE(C173:C176)</f>
        <v>#DIV/0!</v>
      </c>
      <c r="J193" s="61">
        <f t="shared" si="5"/>
        <v>404.4</v>
      </c>
      <c r="K193" s="61">
        <f>AVERAGE(E173:E178)</f>
        <v>574.66666666666663</v>
      </c>
      <c r="L193" s="91"/>
      <c r="M193" s="91"/>
    </row>
    <row r="194" spans="7:13">
      <c r="G194" s="20" t="s">
        <v>74</v>
      </c>
      <c r="H194" s="61">
        <f>AVERAGE(B185:B190)</f>
        <v>519</v>
      </c>
      <c r="I194" s="61" t="e">
        <f t="shared" ref="I194:J194" si="6">AVERAGE(C185:C188)</f>
        <v>#DIV/0!</v>
      </c>
      <c r="J194" s="61">
        <f t="shared" si="6"/>
        <v>404.4</v>
      </c>
      <c r="K194" s="61">
        <f>AVERAGE(E185:E190)</f>
        <v>519</v>
      </c>
      <c r="L194" s="91"/>
      <c r="M194" s="91"/>
    </row>
  </sheetData>
  <phoneticPr fontId="3" type="noConversion"/>
  <hyperlinks>
    <hyperlink ref="O180" r:id="rId1" xr:uid="{4419040B-9EA2-4FAD-86CE-424CC2AA0869}"/>
  </hyperlinks>
  <pageMargins left="0.78740157499999996" right="0.78740157499999996" top="0.984251969" bottom="0.984251969" header="0.4921259845" footer="0.4921259845"/>
  <pageSetup paperSize="8"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g1</vt:lpstr>
      <vt:lpstr>t1</vt:lpstr>
      <vt:lpstr>t2</vt:lpstr>
      <vt:lpstr>t3</vt:lpstr>
      <vt:lpstr>t4</vt:lpstr>
      <vt:lpstr>g2</vt:lpstr>
      <vt:lpstr>g3</vt:lpstr>
    </vt:vector>
  </TitlesOfParts>
  <Company>MINAGRI-DPEI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guillaume.wemelbeke</dc:creator>
  <cp:lastModifiedBy>Nicole BOUSSAC</cp:lastModifiedBy>
  <cp:lastPrinted>2018-05-31T14:58:05Z</cp:lastPrinted>
  <dcterms:created xsi:type="dcterms:W3CDTF">2012-05-18T07:36:54Z</dcterms:created>
  <dcterms:modified xsi:type="dcterms:W3CDTF">2026-06-16T16:05:15Z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